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53" activeTab="0"/>
  </bookViews>
  <sheets>
    <sheet name="Данные по городу-район" sheetId="1" r:id="rId1"/>
  </sheets>
  <definedNames>
    <definedName name="_xlnm.Print_Titles" localSheetId="0">'Данные по городу-район'!$13:$14</definedName>
    <definedName name="_xlnm.Print_Area" localSheetId="0">'Данные по городу-район'!$A$2:$R$140</definedName>
  </definedNames>
  <calcPr fullCalcOnLoad="1"/>
</workbook>
</file>

<file path=xl/sharedStrings.xml><?xml version="1.0" encoding="utf-8"?>
<sst xmlns="http://schemas.openxmlformats.org/spreadsheetml/2006/main" count="139" uniqueCount="78">
  <si>
    <t>ПРИЛОЖЕНИЕ</t>
  </si>
  <si>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</si>
  <si>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</si>
  <si>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</si>
  <si>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</si>
  <si>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</si>
  <si>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t>в том числе сельскохозяйственных организаций</t>
  </si>
  <si>
    <t>в % к предыдущему году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</si>
  <si>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</si>
  <si>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 в натуральном выражении:</t>
  </si>
  <si>
    <t>Кукуруза, тыс.тонн</t>
  </si>
  <si>
    <t>в том числе в личных подсобных хозяйствах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</si>
  <si>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</si>
  <si>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</si>
  <si>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</si>
  <si>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>Оборот общественного питания, млн.руб.</t>
  </si>
  <si>
    <t>Сальдированный финансовый результат, млн. руб.</t>
  </si>
  <si>
    <t xml:space="preserve">    в % к пред.  году</t>
  </si>
  <si>
    <t>Убыток по всем видам деятельности,  
млн. руб.</t>
  </si>
  <si>
    <t>Фонд заработной платы (ФОТ), млн.руб.</t>
  </si>
  <si>
    <t>Кадастровая стоимость земельных участков, млн. руб.</t>
  </si>
  <si>
    <t>сельскохозяйственных организациях</t>
  </si>
  <si>
    <t>личных подсобных хозяйствах</t>
  </si>
  <si>
    <t xml:space="preserve">в том числе:  </t>
  </si>
  <si>
    <t>Убыток по всем видам деятельности,  млн. руб.</t>
  </si>
  <si>
    <t>Среднемесячная заработная плата, рублей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</si>
  <si>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</si>
  <si>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</si>
  <si>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в том числе в:</t>
  </si>
  <si>
    <t>крестьянских (фермерских) хозяйствах и хозяйствах индивидуальных предпринимателей</t>
  </si>
  <si>
    <t>Инвентаризационная стоимость имущества, принадлежащего  физическим  лицам на праве собственности, млн.руб.</t>
  </si>
  <si>
    <t xml:space="preserve">Лабинского городского поселения                                                                        </t>
  </si>
  <si>
    <t>Объем продукции сельского хозяйства 
всех сельхозпроизводителей, млн.руб</t>
  </si>
  <si>
    <t>Зерно (в весе после доработки), тонн</t>
  </si>
  <si>
    <t>Сахарная свекла, тонн</t>
  </si>
  <si>
    <t>Масличные культуры,  тонн</t>
  </si>
  <si>
    <t>подсолнечник, тонн</t>
  </si>
  <si>
    <t>картофель, тонн</t>
  </si>
  <si>
    <t>овощи,  тонн.</t>
  </si>
  <si>
    <t>скот и птица (в живом весе), тонн.</t>
  </si>
  <si>
    <t>молоко, тонн.</t>
  </si>
  <si>
    <t>Соя, тонн</t>
  </si>
  <si>
    <t>Лабинского района</t>
  </si>
  <si>
    <t xml:space="preserve"> Лабинского городского поселения</t>
  </si>
  <si>
    <t>Численность занятых в экономике,  тыс.человек</t>
  </si>
  <si>
    <t>район отчет</t>
  </si>
  <si>
    <t>район отчет по полному кругу предприятий</t>
  </si>
  <si>
    <t>745,2 (354,5)</t>
  </si>
  <si>
    <t xml:space="preserve"> к постановлению администрации</t>
  </si>
  <si>
    <t>от                              №</t>
  </si>
  <si>
    <t>Объем выполненных работ по виду деятельности "строительство", млн.руб.</t>
  </si>
  <si>
    <t>Доходы предприятий курортно-туристического комплекса - всего, млн.руб.</t>
  </si>
  <si>
    <t>Обеспечение элекрической энергией, газом и паром: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</si>
  <si>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</si>
  <si>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 xml:space="preserve">Инвестиции в основной капитал за счет всех источников финансирования, млн.руб.     </t>
  </si>
  <si>
    <t>Промышленная деятельность  
(объем отгруженной продукции), млн. руб.</t>
  </si>
  <si>
    <t>Добыча полезных ископаемых, млн.руб.</t>
  </si>
  <si>
    <t>яйца, млн. штук</t>
  </si>
  <si>
    <t>Добыча полезных ископаемых, млн.руб</t>
  </si>
  <si>
    <t>Обрабатывающие производства, млн.руб</t>
  </si>
  <si>
    <t>в % к пред. году в сопост.ценах</t>
  </si>
  <si>
    <t>Индекс-дефлятор, в % к пред. году</t>
  </si>
  <si>
    <t>в % к пред. году в дейст.ценах</t>
  </si>
  <si>
    <t>в % к пред. году</t>
  </si>
  <si>
    <t>в % к пред.  году</t>
  </si>
  <si>
    <t>в том числе по видам экономической деятельности:</t>
  </si>
  <si>
    <t>Прибыль прибыльных  предприятий, млн.руб.</t>
  </si>
  <si>
    <t>Численность работающих для расчета среднемесячной заработной платы, тыс. человек</t>
  </si>
  <si>
    <t>2020 г. в % к    2016 г.</t>
  </si>
  <si>
    <t>2018 г. в % к   2016 г.</t>
  </si>
  <si>
    <t xml:space="preserve">ПРОГНОЗ </t>
  </si>
  <si>
    <t xml:space="preserve">социально-экономического развития </t>
  </si>
  <si>
    <t>Лабинского городского поселения Лабинского района</t>
  </si>
  <si>
    <t>на 2018 год и плановый период 2019 и 2020 годов</t>
  </si>
  <si>
    <t>Уровень регистрируемой  безработицы  к численности трудоспособного населения в трудоспособном возрасте, в %</t>
  </si>
  <si>
    <t xml:space="preserve">Глава администрации </t>
  </si>
  <si>
    <t>А.Н. Матыченко</t>
  </si>
  <si>
    <r>
      <t>Производство и распределение электроэнергии, газа и воды</t>
    </r>
    <r>
      <rPr>
        <sz val="16"/>
        <rFont val="Arial Cyr"/>
        <family val="2"/>
      </rPr>
      <t>,</t>
    </r>
    <r>
      <rPr>
        <b/>
        <sz val="16"/>
        <rFont val="Times New Roman"/>
        <family val="1"/>
      </rPr>
      <t>млн.руб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</si>
</sst>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#,##0.00;\-#,##0.00"/>
    <numFmt numFmtId="177" formatCode="#,##0.000;\-#,##0.000"/>
    <numFmt numFmtId="178" formatCode="#,##0.0000;\-#,##0.0000"/>
    <numFmt numFmtId="179" formatCode="0.0000"/>
    <numFmt numFmtId="180" formatCode="#,##0.0;\-#,##0.0"/>
    <numFmt numFmtId="181" formatCode="#,##0;\-#,##0"/>
    <numFmt numFmtId="182" formatCode="0.000000"/>
    <numFmt numFmtId="183" formatCode="0.00000"/>
    <numFmt numFmtId="184" formatCode="0.000000000"/>
    <numFmt numFmtId="185" formatCode="0.00000000"/>
    <numFmt numFmtId="186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1"/>
      <color indexed="8"/>
      <name val="Times New Roman Cyr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40"/>
      <name val="Arial Cyr"/>
      <family val="2"/>
    </font>
    <font>
      <sz val="18"/>
      <name val="Times New Roman Cyr"/>
      <family val="1"/>
    </font>
    <font>
      <sz val="18"/>
      <name val="Arial Cyr"/>
      <family val="2"/>
    </font>
    <font>
      <b/>
      <sz val="18"/>
      <color indexed="8"/>
      <name val="Times New Roman Cyr"/>
      <family val="1"/>
    </font>
    <font>
      <sz val="18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2"/>
    </font>
    <font>
      <sz val="22"/>
      <name val="Times New Roman"/>
      <family val="1"/>
    </font>
    <font>
      <sz val="22"/>
      <name val="Arial Cyr"/>
      <family val="2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name val="Times New Roman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22"/>
      <name val="Times New Roman Cyr"/>
      <family val="1"/>
    </font>
    <font>
      <b/>
      <sz val="2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18" borderId="0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0" fontId="27" fillId="18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18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172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18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18" borderId="0" xfId="0" applyFont="1" applyFill="1" applyBorder="1" applyAlignment="1">
      <alignment/>
    </xf>
    <xf numFmtId="0" fontId="40" fillId="18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 wrapText="1"/>
    </xf>
    <xf numFmtId="0" fontId="41" fillId="2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172" fontId="35" fillId="0" borderId="11" xfId="0" applyNumberFormat="1" applyFont="1" applyFill="1" applyBorder="1" applyAlignment="1" applyProtection="1">
      <alignment vertical="center"/>
      <protection locked="0"/>
    </xf>
    <xf numFmtId="172" fontId="35" fillId="0" borderId="11" xfId="0" applyNumberFormat="1" applyFont="1" applyFill="1" applyBorder="1" applyAlignment="1" applyProtection="1">
      <alignment horizontal="center" vertical="center"/>
      <protection locked="0"/>
    </xf>
    <xf numFmtId="172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18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46" fillId="0" borderId="0" xfId="0" applyFont="1" applyFill="1" applyBorder="1" applyAlignment="1">
      <alignment vertical="top" wrapText="1"/>
    </xf>
    <xf numFmtId="0" fontId="46" fillId="18" borderId="0" xfId="0" applyFont="1" applyFill="1" applyBorder="1" applyAlignment="1">
      <alignment vertical="top" wrapText="1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173" fontId="35" fillId="0" borderId="13" xfId="0" applyNumberFormat="1" applyFont="1" applyFill="1" applyBorder="1" applyAlignment="1" applyProtection="1">
      <alignment horizontal="center" vertical="center"/>
      <protection/>
    </xf>
    <xf numFmtId="173" fontId="3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172" fontId="35" fillId="0" borderId="11" xfId="0" applyNumberFormat="1" applyFont="1" applyFill="1" applyBorder="1" applyAlignment="1" applyProtection="1">
      <alignment horizontal="right" vertical="center"/>
      <protection locked="0"/>
    </xf>
    <xf numFmtId="172" fontId="35" fillId="0" borderId="13" xfId="0" applyNumberFormat="1" applyFont="1" applyFill="1" applyBorder="1" applyAlignment="1" applyProtection="1">
      <alignment horizontal="center" vertical="center"/>
      <protection/>
    </xf>
    <xf numFmtId="172" fontId="35" fillId="0" borderId="15" xfId="0" applyNumberFormat="1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174" fontId="35" fillId="0" borderId="11" xfId="0" applyNumberFormat="1" applyFont="1" applyFill="1" applyBorder="1" applyAlignment="1" applyProtection="1">
      <alignment vertical="center"/>
      <protection locked="0"/>
    </xf>
    <xf numFmtId="174" fontId="35" fillId="0" borderId="11" xfId="0" applyNumberFormat="1" applyFont="1" applyFill="1" applyBorder="1" applyAlignment="1" applyProtection="1">
      <alignment horizontal="center" vertical="center"/>
      <protection locked="0"/>
    </xf>
    <xf numFmtId="172" fontId="25" fillId="0" borderId="0" xfId="0" applyNumberFormat="1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>
      <alignment horizontal="left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 applyProtection="1">
      <alignment vertical="center"/>
      <protection locked="0"/>
    </xf>
    <xf numFmtId="1" fontId="35" fillId="0" borderId="11" xfId="0" applyNumberFormat="1" applyFont="1" applyFill="1" applyBorder="1" applyAlignment="1" applyProtection="1">
      <alignment horizontal="center" vertical="center"/>
      <protection locked="0"/>
    </xf>
    <xf numFmtId="1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 applyProtection="1">
      <alignment vertical="center"/>
      <protection locked="0"/>
    </xf>
    <xf numFmtId="0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NumberFormat="1" applyFont="1" applyFill="1" applyBorder="1" applyAlignment="1" applyProtection="1">
      <alignment horizontal="center" vertical="center"/>
      <protection locked="0"/>
    </xf>
    <xf numFmtId="174" fontId="35" fillId="0" borderId="12" xfId="0" applyNumberFormat="1" applyFont="1" applyFill="1" applyBorder="1" applyAlignment="1" applyProtection="1">
      <alignment horizontal="center" vertical="center"/>
      <protection locked="0"/>
    </xf>
    <xf numFmtId="173" fontId="35" fillId="0" borderId="11" xfId="0" applyNumberFormat="1" applyFont="1" applyFill="1" applyBorder="1" applyAlignment="1" applyProtection="1">
      <alignment vertical="center"/>
      <protection locked="0"/>
    </xf>
    <xf numFmtId="175" fontId="35" fillId="0" borderId="11" xfId="0" applyNumberFormat="1" applyFont="1" applyFill="1" applyBorder="1" applyAlignment="1" applyProtection="1">
      <alignment vertical="center"/>
      <protection locked="0"/>
    </xf>
    <xf numFmtId="175" fontId="35" fillId="0" borderId="11" xfId="0" applyNumberFormat="1" applyFont="1" applyFill="1" applyBorder="1" applyAlignment="1" applyProtection="1">
      <alignment horizontal="center" vertical="center"/>
      <protection locked="0"/>
    </xf>
    <xf numFmtId="175" fontId="35" fillId="0" borderId="12" xfId="0" applyNumberFormat="1" applyFont="1" applyFill="1" applyBorder="1" applyAlignment="1" applyProtection="1">
      <alignment horizontal="center" vertical="center"/>
      <protection locked="0"/>
    </xf>
    <xf numFmtId="173" fontId="35" fillId="0" borderId="11" xfId="0" applyNumberFormat="1" applyFont="1" applyFill="1" applyBorder="1" applyAlignment="1" applyProtection="1">
      <alignment horizontal="center" vertical="center"/>
      <protection locked="0"/>
    </xf>
    <xf numFmtId="173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174" fontId="35" fillId="0" borderId="11" xfId="0" applyNumberFormat="1" applyFont="1" applyFill="1" applyBorder="1" applyAlignment="1">
      <alignment horizontal="center" vertical="center"/>
    </xf>
    <xf numFmtId="174" fontId="35" fillId="0" borderId="12" xfId="0" applyNumberFormat="1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vertical="center"/>
    </xf>
    <xf numFmtId="172" fontId="35" fillId="0" borderId="11" xfId="0" applyNumberFormat="1" applyFont="1" applyFill="1" applyBorder="1" applyAlignment="1">
      <alignment horizontal="center" vertical="center"/>
    </xf>
    <xf numFmtId="172" fontId="35" fillId="0" borderId="12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 wrapText="1"/>
    </xf>
    <xf numFmtId="172" fontId="35" fillId="0" borderId="11" xfId="0" applyNumberFormat="1" applyFont="1" applyFill="1" applyBorder="1" applyAlignment="1">
      <alignment horizontal="left" vertical="center" wrapText="1"/>
    </xf>
    <xf numFmtId="172" fontId="35" fillId="0" borderId="11" xfId="0" applyNumberFormat="1" applyFont="1" applyFill="1" applyBorder="1" applyAlignment="1">
      <alignment horizontal="right" vertical="center" wrapText="1"/>
    </xf>
    <xf numFmtId="2" fontId="35" fillId="0" borderId="11" xfId="0" applyNumberFormat="1" applyFont="1" applyFill="1" applyBorder="1" applyAlignment="1">
      <alignment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174" fontId="43" fillId="0" borderId="11" xfId="0" applyNumberFormat="1" applyFont="1" applyFill="1" applyBorder="1" applyAlignment="1">
      <alignment horizontal="center" vertical="center" wrapText="1"/>
    </xf>
    <xf numFmtId="173" fontId="35" fillId="0" borderId="11" xfId="0" applyNumberFormat="1" applyFont="1" applyFill="1" applyBorder="1" applyAlignment="1">
      <alignment vertical="center"/>
    </xf>
    <xf numFmtId="173" fontId="35" fillId="0" borderId="11" xfId="0" applyNumberFormat="1" applyFont="1" applyFill="1" applyBorder="1" applyAlignment="1">
      <alignment horizontal="center" vertical="center"/>
    </xf>
    <xf numFmtId="173" fontId="35" fillId="0" borderId="12" xfId="0" applyNumberFormat="1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73" fontId="35" fillId="0" borderId="18" xfId="0" applyNumberFormat="1" applyFont="1" applyFill="1" applyBorder="1" applyAlignment="1" applyProtection="1">
      <alignment horizontal="center" vertical="center"/>
      <protection/>
    </xf>
    <xf numFmtId="173" fontId="35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173" fontId="35" fillId="0" borderId="21" xfId="0" applyNumberFormat="1" applyFont="1" applyFill="1" applyBorder="1" applyAlignment="1" applyProtection="1">
      <alignment horizontal="center" vertical="center"/>
      <protection/>
    </xf>
    <xf numFmtId="173" fontId="35" fillId="0" borderId="15" xfId="0" applyNumberFormat="1" applyFont="1" applyFill="1" applyBorder="1" applyAlignment="1" applyProtection="1">
      <alignment horizontal="center" vertical="center"/>
      <protection/>
    </xf>
    <xf numFmtId="0" fontId="35" fillId="0" borderId="22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172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172" fontId="35" fillId="0" borderId="15" xfId="0" applyNumberFormat="1" applyFont="1" applyFill="1" applyBorder="1" applyAlignment="1">
      <alignment horizontal="center" vertical="center"/>
    </xf>
    <xf numFmtId="172" fontId="35" fillId="0" borderId="20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172" fontId="35" fillId="0" borderId="15" xfId="0" applyNumberFormat="1" applyFont="1" applyFill="1" applyBorder="1" applyAlignment="1" applyProtection="1">
      <alignment vertical="center"/>
      <protection locked="0"/>
    </xf>
    <xf numFmtId="172" fontId="35" fillId="0" borderId="15" xfId="0" applyNumberFormat="1" applyFont="1" applyFill="1" applyBorder="1" applyAlignment="1" applyProtection="1">
      <alignment horizontal="center" vertical="center"/>
      <protection locked="0"/>
    </xf>
    <xf numFmtId="172" fontId="35" fillId="0" borderId="20" xfId="0" applyNumberFormat="1" applyFont="1" applyFill="1" applyBorder="1" applyAlignment="1" applyProtection="1">
      <alignment horizontal="center" vertical="center"/>
      <protection locked="0"/>
    </xf>
    <xf numFmtId="173" fontId="35" fillId="0" borderId="23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>
      <alignment vertical="center" wrapText="1"/>
    </xf>
    <xf numFmtId="180" fontId="35" fillId="0" borderId="15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 horizontal="center" vertical="center"/>
    </xf>
    <xf numFmtId="180" fontId="35" fillId="0" borderId="15" xfId="0" applyNumberFormat="1" applyFont="1" applyFill="1" applyBorder="1" applyAlignment="1" applyProtection="1">
      <alignment horizontal="center" vertical="center"/>
      <protection locked="0"/>
    </xf>
    <xf numFmtId="180" fontId="35" fillId="0" borderId="20" xfId="0" applyNumberFormat="1" applyFont="1" applyFill="1" applyBorder="1" applyAlignment="1" applyProtection="1">
      <alignment horizontal="center" vertical="center"/>
      <protection locked="0"/>
    </xf>
    <xf numFmtId="180" fontId="35" fillId="0" borderId="11" xfId="0" applyNumberFormat="1" applyFont="1" applyFill="1" applyBorder="1" applyAlignment="1" applyProtection="1">
      <alignment horizontal="center" vertical="center"/>
      <protection locked="0"/>
    </xf>
    <xf numFmtId="180" fontId="35" fillId="0" borderId="21" xfId="0" applyNumberFormat="1" applyFont="1" applyFill="1" applyBorder="1" applyAlignment="1" applyProtection="1">
      <alignment horizontal="center" vertical="center"/>
      <protection/>
    </xf>
    <xf numFmtId="180" fontId="35" fillId="0" borderId="19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172" fontId="41" fillId="0" borderId="15" xfId="0" applyNumberFormat="1" applyFont="1" applyFill="1" applyBorder="1" applyAlignment="1">
      <alignment vertical="center" wrapText="1"/>
    </xf>
    <xf numFmtId="172" fontId="43" fillId="0" borderId="15" xfId="0" applyNumberFormat="1" applyFont="1" applyFill="1" applyBorder="1" applyAlignment="1">
      <alignment horizontal="center" vertical="center" wrapText="1"/>
    </xf>
    <xf numFmtId="173" fontId="35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Fill="1" applyBorder="1" applyAlignment="1">
      <alignment vertical="center" wrapText="1"/>
    </xf>
    <xf numFmtId="172" fontId="35" fillId="0" borderId="11" xfId="0" applyNumberFormat="1" applyFont="1" applyFill="1" applyBorder="1" applyAlignment="1" applyProtection="1">
      <alignment vertical="center" wrapText="1"/>
      <protection/>
    </xf>
    <xf numFmtId="172" fontId="35" fillId="0" borderId="11" xfId="0" applyNumberFormat="1" applyFont="1" applyFill="1" applyBorder="1" applyAlignment="1" applyProtection="1">
      <alignment horizontal="center" vertical="center" wrapText="1"/>
      <protection/>
    </xf>
    <xf numFmtId="172" fontId="35" fillId="0" borderId="12" xfId="0" applyNumberFormat="1" applyFont="1" applyFill="1" applyBorder="1" applyAlignment="1" applyProtection="1">
      <alignment horizontal="center" vertical="center" wrapText="1"/>
      <protection/>
    </xf>
    <xf numFmtId="172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172" fontId="35" fillId="0" borderId="21" xfId="0" applyNumberFormat="1" applyFont="1" applyFill="1" applyBorder="1" applyAlignment="1" applyProtection="1">
      <alignment vertical="center"/>
      <protection locked="0"/>
    </xf>
    <xf numFmtId="0" fontId="41" fillId="0" borderId="19" xfId="0" applyFont="1" applyFill="1" applyBorder="1" applyAlignment="1">
      <alignment vertical="center" wrapText="1"/>
    </xf>
    <xf numFmtId="0" fontId="35" fillId="0" borderId="15" xfId="0" applyNumberFormat="1" applyFont="1" applyFill="1" applyBorder="1" applyAlignment="1" applyProtection="1">
      <alignment vertical="center"/>
      <protection locked="0"/>
    </xf>
    <xf numFmtId="0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20" xfId="0" applyNumberFormat="1" applyFont="1" applyFill="1" applyBorder="1" applyAlignment="1" applyProtection="1">
      <alignment horizontal="center" vertical="center"/>
      <protection locked="0"/>
    </xf>
    <xf numFmtId="174" fontId="35" fillId="0" borderId="15" xfId="0" applyNumberFormat="1" applyFont="1" applyFill="1" applyBorder="1" applyAlignment="1" applyProtection="1">
      <alignment vertical="center"/>
      <protection locked="0"/>
    </xf>
    <xf numFmtId="174" fontId="35" fillId="0" borderId="15" xfId="0" applyNumberFormat="1" applyFont="1" applyFill="1" applyBorder="1" applyAlignment="1" applyProtection="1">
      <alignment horizontal="center" vertical="center"/>
      <protection locked="0"/>
    </xf>
    <xf numFmtId="174" fontId="35" fillId="0" borderId="2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 applyProtection="1">
      <alignment vertical="center"/>
      <protection locked="0"/>
    </xf>
    <xf numFmtId="1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172" fontId="41" fillId="0" borderId="11" xfId="0" applyNumberFormat="1" applyFont="1" applyFill="1" applyBorder="1" applyAlignment="1">
      <alignment vertical="center" wrapText="1"/>
    </xf>
    <xf numFmtId="172" fontId="41" fillId="0" borderId="0" xfId="0" applyNumberFormat="1" applyFont="1" applyFill="1" applyBorder="1" applyAlignment="1">
      <alignment vertical="center" wrapText="1"/>
    </xf>
    <xf numFmtId="175" fontId="35" fillId="0" borderId="15" xfId="0" applyNumberFormat="1" applyFont="1" applyFill="1" applyBorder="1" applyAlignment="1" applyProtection="1">
      <alignment vertical="center"/>
      <protection locked="0"/>
    </xf>
    <xf numFmtId="175" fontId="35" fillId="0" borderId="15" xfId="0" applyNumberFormat="1" applyFont="1" applyFill="1" applyBorder="1" applyAlignment="1" applyProtection="1">
      <alignment horizontal="center" vertical="center"/>
      <protection locked="0"/>
    </xf>
    <xf numFmtId="175" fontId="35" fillId="0" borderId="20" xfId="0" applyNumberFormat="1" applyFont="1" applyFill="1" applyBorder="1" applyAlignment="1" applyProtection="1">
      <alignment horizontal="center" vertical="center"/>
      <protection locked="0"/>
    </xf>
    <xf numFmtId="172" fontId="41" fillId="0" borderId="26" xfId="0" applyNumberFormat="1" applyFont="1" applyFill="1" applyBorder="1" applyAlignment="1">
      <alignment vertical="center" wrapText="1"/>
    </xf>
    <xf numFmtId="172" fontId="43" fillId="0" borderId="26" xfId="0" applyNumberFormat="1" applyFont="1" applyFill="1" applyBorder="1" applyAlignment="1">
      <alignment horizontal="center" vertical="center" wrapText="1"/>
    </xf>
    <xf numFmtId="172" fontId="35" fillId="0" borderId="27" xfId="0" applyNumberFormat="1" applyFont="1" applyFill="1" applyBorder="1" applyAlignment="1" applyProtection="1">
      <alignment vertical="center"/>
      <protection locked="0"/>
    </xf>
    <xf numFmtId="172" fontId="35" fillId="0" borderId="23" xfId="0" applyNumberFormat="1" applyFont="1" applyFill="1" applyBorder="1" applyAlignment="1" applyProtection="1">
      <alignment vertical="center"/>
      <protection locked="0"/>
    </xf>
    <xf numFmtId="172" fontId="35" fillId="0" borderId="23" xfId="0" applyNumberFormat="1" applyFont="1" applyFill="1" applyBorder="1" applyAlignment="1" applyProtection="1">
      <alignment horizontal="center" vertical="center"/>
      <protection locked="0"/>
    </xf>
    <xf numFmtId="172" fontId="35" fillId="0" borderId="28" xfId="0" applyNumberFormat="1" applyFont="1" applyFill="1" applyBorder="1" applyAlignment="1" applyProtection="1">
      <alignment horizontal="center" vertical="center"/>
      <protection locked="0"/>
    </xf>
    <xf numFmtId="172" fontId="35" fillId="0" borderId="26" xfId="0" applyNumberFormat="1" applyFont="1" applyFill="1" applyBorder="1" applyAlignment="1" applyProtection="1">
      <alignment horizontal="center" vertical="center"/>
      <protection locked="0"/>
    </xf>
    <xf numFmtId="173" fontId="35" fillId="0" borderId="27" xfId="0" applyNumberFormat="1" applyFont="1" applyFill="1" applyBorder="1" applyAlignment="1" applyProtection="1">
      <alignment horizontal="center" vertical="center"/>
      <protection/>
    </xf>
    <xf numFmtId="0" fontId="41" fillId="0" borderId="22" xfId="0" applyFont="1" applyFill="1" applyBorder="1" applyAlignment="1">
      <alignment vertical="center" wrapText="1"/>
    </xf>
    <xf numFmtId="172" fontId="35" fillId="0" borderId="15" xfId="0" applyNumberFormat="1" applyFont="1" applyFill="1" applyBorder="1" applyAlignment="1" applyProtection="1">
      <alignment horizontal="center" vertical="center"/>
      <protection/>
    </xf>
    <xf numFmtId="172" fontId="35" fillId="0" borderId="20" xfId="0" applyNumberFormat="1" applyFont="1" applyFill="1" applyBorder="1" applyAlignment="1" applyProtection="1">
      <alignment horizontal="center" vertical="center"/>
      <protection/>
    </xf>
    <xf numFmtId="172" fontId="35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68"/>
  <sheetViews>
    <sheetView tabSelected="1" view="pageBreakPreview" zoomScaleSheetLayoutView="100" workbookViewId="0" topLeftCell="A2">
      <selection activeCell="J115" sqref="J115"/>
    </sheetView>
  </sheetViews>
  <sheetFormatPr defaultColWidth="9.00390625" defaultRowHeight="12.75" outlineLevelRow="1" outlineLevelCol="1"/>
  <cols>
    <col min="1" max="1" width="44.875" style="1" customWidth="1"/>
    <col min="2" max="2" width="12.125" style="13" hidden="1" customWidth="1"/>
    <col min="3" max="3" width="11.125" style="2" hidden="1" customWidth="1"/>
    <col min="4" max="4" width="6.00390625" style="2" hidden="1" customWidth="1" outlineLevel="1"/>
    <col min="5" max="5" width="12.25390625" style="2" customWidth="1" collapsed="1"/>
    <col min="6" max="6" width="11.875" style="2" customWidth="1"/>
    <col min="7" max="7" width="12.625" style="2" hidden="1" customWidth="1" outlineLevel="1"/>
    <col min="8" max="8" width="12.625" style="2" hidden="1" customWidth="1" collapsed="1"/>
    <col min="9" max="9" width="12.625" style="2" customWidth="1"/>
    <col min="10" max="10" width="12.625" style="3" customWidth="1"/>
    <col min="11" max="11" width="12.125" style="3" customWidth="1"/>
    <col min="12" max="12" width="12.625" style="3" customWidth="1"/>
    <col min="13" max="14" width="12.375" style="3" customWidth="1"/>
    <col min="15" max="21" width="9.75390625" style="3" customWidth="1"/>
    <col min="22" max="16384" width="9.125" style="3" customWidth="1"/>
  </cols>
  <sheetData>
    <row r="1" ht="15" hidden="1"/>
    <row r="2" spans="1:14" s="26" customFormat="1" ht="23.25" customHeight="1">
      <c r="A2" s="51"/>
      <c r="B2" s="52"/>
      <c r="C2" s="53"/>
      <c r="D2" s="53"/>
      <c r="E2" s="53"/>
      <c r="F2" s="53"/>
      <c r="G2" s="53"/>
      <c r="H2" s="53"/>
      <c r="I2" s="53"/>
      <c r="J2" s="66" t="s">
        <v>0</v>
      </c>
      <c r="K2" s="67"/>
      <c r="L2" s="67"/>
      <c r="M2" s="67"/>
      <c r="N2" s="67"/>
    </row>
    <row r="3" spans="1:14" s="26" customFormat="1" ht="23.25" customHeight="1">
      <c r="A3" s="51"/>
      <c r="B3" s="52"/>
      <c r="C3" s="53"/>
      <c r="D3" s="53"/>
      <c r="E3" s="53"/>
      <c r="F3" s="53"/>
      <c r="G3" s="53"/>
      <c r="H3" s="53"/>
      <c r="I3" s="53"/>
      <c r="J3" s="68" t="s">
        <v>48</v>
      </c>
      <c r="K3" s="67"/>
      <c r="L3" s="67"/>
      <c r="M3" s="67"/>
      <c r="N3" s="67"/>
    </row>
    <row r="4" spans="1:14" s="26" customFormat="1" ht="23.25" customHeight="1">
      <c r="A4" s="51"/>
      <c r="B4" s="52"/>
      <c r="C4" s="53"/>
      <c r="D4" s="53"/>
      <c r="E4" s="53"/>
      <c r="F4" s="53"/>
      <c r="G4" s="53"/>
      <c r="H4" s="53"/>
      <c r="I4" s="53"/>
      <c r="J4" s="69" t="s">
        <v>43</v>
      </c>
      <c r="K4" s="67"/>
      <c r="L4" s="67"/>
      <c r="M4" s="67"/>
      <c r="N4" s="67"/>
    </row>
    <row r="5" spans="1:14" s="26" customFormat="1" ht="23.25" customHeight="1">
      <c r="A5" s="51"/>
      <c r="B5" s="52"/>
      <c r="C5" s="53"/>
      <c r="D5" s="53"/>
      <c r="E5" s="53"/>
      <c r="F5" s="53"/>
      <c r="G5" s="53"/>
      <c r="H5" s="53"/>
      <c r="I5" s="53"/>
      <c r="J5" s="69" t="s">
        <v>42</v>
      </c>
      <c r="K5" s="67"/>
      <c r="L5" s="67"/>
      <c r="M5" s="67"/>
      <c r="N5" s="67"/>
    </row>
    <row r="6" spans="1:14" s="26" customFormat="1" ht="23.25" customHeight="1">
      <c r="A6" s="51"/>
      <c r="B6" s="52"/>
      <c r="C6" s="53"/>
      <c r="D6" s="53"/>
      <c r="E6" s="53"/>
      <c r="F6" s="53"/>
      <c r="G6" s="53"/>
      <c r="H6" s="53"/>
      <c r="I6" s="53"/>
      <c r="J6" s="69" t="s">
        <v>49</v>
      </c>
      <c r="K6" s="67"/>
      <c r="L6" s="67"/>
      <c r="M6" s="67"/>
      <c r="N6" s="67"/>
    </row>
    <row r="7" spans="1:36" s="25" customFormat="1" ht="23.25" customHeight="1">
      <c r="A7" s="55"/>
      <c r="B7" s="56"/>
      <c r="C7" s="54"/>
      <c r="D7" s="54"/>
      <c r="E7" s="54"/>
      <c r="F7" s="54"/>
      <c r="G7" s="54"/>
      <c r="H7" s="54"/>
      <c r="I7" s="54"/>
      <c r="J7" s="69"/>
      <c r="K7" s="67"/>
      <c r="L7" s="67"/>
      <c r="M7" s="67"/>
      <c r="N7" s="67"/>
      <c r="O7" s="27"/>
      <c r="P7" s="27"/>
      <c r="Q7" s="27"/>
      <c r="R7" s="27"/>
      <c r="S7" s="27"/>
      <c r="T7" s="27"/>
      <c r="U7" s="2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29"/>
      <c r="AJ7" s="29"/>
    </row>
    <row r="8" spans="1:36" s="25" customFormat="1" ht="23.25" customHeight="1">
      <c r="A8" s="60" t="s">
        <v>70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27"/>
      <c r="P8" s="27"/>
      <c r="Q8" s="27"/>
      <c r="R8" s="27"/>
      <c r="S8" s="27"/>
      <c r="T8" s="27"/>
      <c r="U8" s="27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I8" s="29"/>
      <c r="AJ8" s="29"/>
    </row>
    <row r="9" spans="1:36" s="25" customFormat="1" ht="29.25" customHeight="1">
      <c r="A9" s="60" t="s">
        <v>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27"/>
      <c r="P9" s="27"/>
      <c r="Q9" s="27"/>
      <c r="R9" s="27"/>
      <c r="S9" s="27"/>
      <c r="T9" s="27"/>
      <c r="U9" s="27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9"/>
      <c r="AJ9" s="29"/>
    </row>
    <row r="10" spans="1:36" s="25" customFormat="1" ht="28.5" customHeight="1">
      <c r="A10" s="60" t="s">
        <v>72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27"/>
      <c r="P10" s="27"/>
      <c r="Q10" s="27"/>
      <c r="R10" s="27"/>
      <c r="S10" s="27"/>
      <c r="T10" s="27"/>
      <c r="U10" s="27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9"/>
      <c r="AJ10" s="29"/>
    </row>
    <row r="11" spans="1:36" s="25" customFormat="1" ht="26.25" customHeight="1">
      <c r="A11" s="60" t="s">
        <v>73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26"/>
      <c r="P11" s="26"/>
      <c r="Q11" s="26"/>
      <c r="R11" s="26"/>
      <c r="S11" s="27"/>
      <c r="T11" s="27"/>
      <c r="U11" s="2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29"/>
      <c r="AJ11" s="29"/>
    </row>
    <row r="12" spans="1:36" s="7" customFormat="1" ht="22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"/>
      <c r="P12" s="3"/>
      <c r="Q12" s="3"/>
      <c r="R12" s="3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6"/>
      <c r="AJ12" s="6"/>
    </row>
    <row r="13" spans="1:26" s="7" customFormat="1" ht="15" customHeight="1">
      <c r="A13" s="61" t="s">
        <v>1</v>
      </c>
      <c r="B13" s="36">
        <v>2012</v>
      </c>
      <c r="C13" s="37">
        <v>2014</v>
      </c>
      <c r="D13" s="37">
        <v>2014</v>
      </c>
      <c r="E13" s="38">
        <v>2015</v>
      </c>
      <c r="F13" s="38">
        <v>2016</v>
      </c>
      <c r="G13" s="38">
        <v>2014</v>
      </c>
      <c r="H13" s="39">
        <v>2015</v>
      </c>
      <c r="I13" s="37">
        <v>2017</v>
      </c>
      <c r="J13" s="40">
        <v>2018</v>
      </c>
      <c r="K13" s="40">
        <v>2019</v>
      </c>
      <c r="L13" s="40">
        <v>2020</v>
      </c>
      <c r="M13" s="62" t="s">
        <v>69</v>
      </c>
      <c r="N13" s="62" t="s">
        <v>68</v>
      </c>
      <c r="O13" s="63"/>
      <c r="P13" s="63"/>
      <c r="Q13" s="63"/>
      <c r="R13" s="63"/>
      <c r="S13" s="22"/>
      <c r="T13" s="22"/>
      <c r="U13" s="22"/>
      <c r="V13" s="6"/>
      <c r="W13" s="6"/>
      <c r="X13" s="6"/>
      <c r="Y13" s="6"/>
      <c r="Z13" s="6"/>
    </row>
    <row r="14" spans="1:26" s="7" customFormat="1" ht="37.5" customHeight="1">
      <c r="A14" s="61"/>
      <c r="B14" s="36"/>
      <c r="C14" s="57" t="s">
        <v>2</v>
      </c>
      <c r="D14" s="58"/>
      <c r="E14" s="58"/>
      <c r="F14" s="59"/>
      <c r="G14" s="41" t="s">
        <v>46</v>
      </c>
      <c r="H14" s="42" t="s">
        <v>45</v>
      </c>
      <c r="I14" s="43" t="s">
        <v>3</v>
      </c>
      <c r="J14" s="57" t="s">
        <v>4</v>
      </c>
      <c r="K14" s="58"/>
      <c r="L14" s="59"/>
      <c r="M14" s="62"/>
      <c r="N14" s="62"/>
      <c r="O14" s="64"/>
      <c r="P14" s="64"/>
      <c r="Q14" s="64"/>
      <c r="R14" s="64"/>
      <c r="S14" s="22"/>
      <c r="T14" s="22"/>
      <c r="U14" s="22"/>
      <c r="V14" s="6"/>
      <c r="W14" s="6"/>
      <c r="X14" s="6"/>
      <c r="Y14" s="6"/>
      <c r="Z14" s="6"/>
    </row>
    <row r="15" spans="1:21" s="24" customFormat="1" ht="60" customHeight="1">
      <c r="A15" s="70" t="s">
        <v>55</v>
      </c>
      <c r="B15" s="71">
        <f aca="true" t="shared" si="0" ref="B15:L15">B20+B22+B24</f>
        <v>5823.900000000001</v>
      </c>
      <c r="C15" s="46">
        <f t="shared" si="0"/>
        <v>11496.300000000001</v>
      </c>
      <c r="D15" s="46">
        <f t="shared" si="0"/>
        <v>16226.005100000002</v>
      </c>
      <c r="E15" s="47">
        <f t="shared" si="0"/>
        <v>15799.2</v>
      </c>
      <c r="F15" s="47">
        <f t="shared" si="0"/>
        <v>16888.3</v>
      </c>
      <c r="G15" s="47">
        <f t="shared" si="0"/>
        <v>11574.617999999999</v>
      </c>
      <c r="H15" s="47">
        <f t="shared" si="0"/>
        <v>6150.4</v>
      </c>
      <c r="I15" s="47">
        <f t="shared" si="0"/>
        <v>16198</v>
      </c>
      <c r="J15" s="47">
        <f t="shared" si="0"/>
        <v>17234.3</v>
      </c>
      <c r="K15" s="47">
        <f t="shared" si="0"/>
        <v>18444.2</v>
      </c>
      <c r="L15" s="47">
        <f t="shared" si="0"/>
        <v>20131.1</v>
      </c>
      <c r="M15" s="72">
        <f>J15/F15*100</f>
        <v>102.04875564740085</v>
      </c>
      <c r="N15" s="73">
        <f>L15/F15*100</f>
        <v>119.20145899824138</v>
      </c>
      <c r="Q15" s="74"/>
      <c r="R15" s="74"/>
      <c r="S15" s="23"/>
      <c r="T15" s="23"/>
      <c r="U15" s="23"/>
    </row>
    <row r="16" spans="1:21" s="24" customFormat="1" ht="20.25">
      <c r="A16" s="45" t="s">
        <v>5</v>
      </c>
      <c r="B16" s="45"/>
      <c r="C16" s="46">
        <v>137.6</v>
      </c>
      <c r="D16" s="46">
        <f>D15/C15*100</f>
        <v>141.14110713881857</v>
      </c>
      <c r="E16" s="47">
        <f>(E15/C15)*100</f>
        <v>137.42856397275645</v>
      </c>
      <c r="F16" s="47">
        <f>F15/E15*100</f>
        <v>106.89338700693705</v>
      </c>
      <c r="G16" s="47"/>
      <c r="H16" s="47"/>
      <c r="I16" s="47">
        <f>I15/F15*100</f>
        <v>95.91255484566238</v>
      </c>
      <c r="J16" s="47">
        <f>J15/I15*100</f>
        <v>106.39770342017532</v>
      </c>
      <c r="K16" s="48">
        <f>K15/J15*100</f>
        <v>107.0203025362214</v>
      </c>
      <c r="L16" s="47">
        <f>L15/K15*100</f>
        <v>109.14596458507279</v>
      </c>
      <c r="M16" s="49"/>
      <c r="N16" s="50"/>
      <c r="O16" s="75"/>
      <c r="P16" s="75"/>
      <c r="Q16" s="75"/>
      <c r="R16" s="75"/>
      <c r="S16" s="23"/>
      <c r="T16" s="23"/>
      <c r="U16" s="23"/>
    </row>
    <row r="17" spans="1:21" s="24" customFormat="1" ht="35.25" customHeight="1">
      <c r="A17" s="45" t="s">
        <v>65</v>
      </c>
      <c r="B17" s="45"/>
      <c r="C17" s="46"/>
      <c r="D17" s="46"/>
      <c r="E17" s="47"/>
      <c r="F17" s="47"/>
      <c r="G17" s="47"/>
      <c r="H17" s="47"/>
      <c r="I17" s="47"/>
      <c r="J17" s="47"/>
      <c r="K17" s="48"/>
      <c r="L17" s="47"/>
      <c r="M17" s="72"/>
      <c r="N17" s="73"/>
      <c r="S17" s="23"/>
      <c r="T17" s="23"/>
      <c r="U17" s="23"/>
    </row>
    <row r="18" spans="1:21" s="24" customFormat="1" ht="17.25" customHeight="1" hidden="1">
      <c r="A18" s="44" t="s">
        <v>58</v>
      </c>
      <c r="B18" s="76"/>
      <c r="C18" s="46"/>
      <c r="D18" s="46"/>
      <c r="E18" s="47"/>
      <c r="F18" s="47"/>
      <c r="G18" s="47"/>
      <c r="H18" s="47"/>
      <c r="I18" s="47"/>
      <c r="J18" s="47"/>
      <c r="K18" s="48"/>
      <c r="L18" s="47"/>
      <c r="M18" s="72"/>
      <c r="N18" s="73"/>
      <c r="O18" s="23"/>
      <c r="P18" s="23"/>
      <c r="Q18" s="23"/>
      <c r="R18" s="23"/>
      <c r="S18" s="23"/>
      <c r="T18" s="23"/>
      <c r="U18" s="23"/>
    </row>
    <row r="19" spans="1:21" s="24" customFormat="1" ht="21" customHeight="1" hidden="1">
      <c r="A19" s="45" t="s">
        <v>5</v>
      </c>
      <c r="B19" s="45"/>
      <c r="C19" s="46"/>
      <c r="D19" s="46"/>
      <c r="E19" s="47"/>
      <c r="F19" s="47"/>
      <c r="G19" s="47"/>
      <c r="H19" s="47"/>
      <c r="I19" s="47"/>
      <c r="J19" s="47"/>
      <c r="K19" s="48"/>
      <c r="L19" s="47"/>
      <c r="M19" s="72"/>
      <c r="N19" s="73"/>
      <c r="O19" s="23"/>
      <c r="P19" s="23"/>
      <c r="Q19" s="23"/>
      <c r="R19" s="23"/>
      <c r="S19" s="23"/>
      <c r="T19" s="23"/>
      <c r="U19" s="23"/>
    </row>
    <row r="20" spans="1:21" s="24" customFormat="1" ht="36" customHeight="1">
      <c r="A20" s="44" t="s">
        <v>59</v>
      </c>
      <c r="B20" s="71">
        <v>4492.1</v>
      </c>
      <c r="C20" s="46">
        <v>10695.7</v>
      </c>
      <c r="D20" s="46">
        <f>C20+C20*42.3%</f>
        <v>15219.9811</v>
      </c>
      <c r="E20" s="47">
        <v>14522.2</v>
      </c>
      <c r="F20" s="47">
        <v>15487.6</v>
      </c>
      <c r="G20" s="47">
        <v>10746.98</v>
      </c>
      <c r="H20" s="47">
        <v>5923.686</v>
      </c>
      <c r="I20" s="47">
        <v>15011.4</v>
      </c>
      <c r="J20" s="47">
        <v>16004.4</v>
      </c>
      <c r="K20" s="48">
        <v>17166.9</v>
      </c>
      <c r="L20" s="47">
        <v>18790</v>
      </c>
      <c r="M20" s="72">
        <f>J20/F20*100</f>
        <v>103.33686303881815</v>
      </c>
      <c r="N20" s="73">
        <f>L20/F20*100</f>
        <v>121.32286474340764</v>
      </c>
      <c r="O20" s="23"/>
      <c r="P20" s="23"/>
      <c r="Q20" s="23"/>
      <c r="R20" s="23"/>
      <c r="S20" s="23"/>
      <c r="T20" s="23"/>
      <c r="U20" s="23"/>
    </row>
    <row r="21" spans="1:21" s="24" customFormat="1" ht="18.75" customHeight="1">
      <c r="A21" s="45" t="s">
        <v>5</v>
      </c>
      <c r="B21" s="77"/>
      <c r="C21" s="46">
        <v>154.3</v>
      </c>
      <c r="D21" s="46">
        <f>D20/C20*100</f>
        <v>142.3</v>
      </c>
      <c r="E21" s="47">
        <f>E20/C20*100</f>
        <v>135.77605953794517</v>
      </c>
      <c r="F21" s="47">
        <f>F20/E20*100</f>
        <v>106.64775309526104</v>
      </c>
      <c r="G21" s="47"/>
      <c r="H21" s="47"/>
      <c r="I21" s="47">
        <f>I20/F20*100</f>
        <v>96.92528216121283</v>
      </c>
      <c r="J21" s="47">
        <f>J20/I20*100</f>
        <v>106.61497262080819</v>
      </c>
      <c r="K21" s="48">
        <f>K20/J20*100</f>
        <v>107.26362750243683</v>
      </c>
      <c r="L21" s="47">
        <f>L20/K20*100</f>
        <v>109.45482294415415</v>
      </c>
      <c r="M21" s="49"/>
      <c r="N21" s="50"/>
      <c r="O21" s="23"/>
      <c r="P21" s="23"/>
      <c r="Q21" s="23"/>
      <c r="R21" s="23"/>
      <c r="S21" s="23"/>
      <c r="T21" s="23"/>
      <c r="U21" s="23"/>
    </row>
    <row r="22" spans="1:21" s="24" customFormat="1" ht="40.5">
      <c r="A22" s="44" t="s">
        <v>56</v>
      </c>
      <c r="B22" s="71">
        <v>965.1</v>
      </c>
      <c r="C22" s="46">
        <v>622.6</v>
      </c>
      <c r="D22" s="46">
        <v>817.7</v>
      </c>
      <c r="E22" s="47">
        <v>1098</v>
      </c>
      <c r="F22" s="47">
        <v>1138</v>
      </c>
      <c r="G22" s="47">
        <v>646.633</v>
      </c>
      <c r="H22" s="47">
        <v>122.368</v>
      </c>
      <c r="I22" s="47">
        <v>1186.6</v>
      </c>
      <c r="J22" s="47">
        <v>1229.9</v>
      </c>
      <c r="K22" s="48">
        <v>1277.3</v>
      </c>
      <c r="L22" s="47">
        <v>1341.1</v>
      </c>
      <c r="M22" s="72">
        <f>J22/F22*100</f>
        <v>108.07557117750439</v>
      </c>
      <c r="N22" s="73">
        <f>L22/F22*100</f>
        <v>117.84710017574692</v>
      </c>
      <c r="O22" s="23"/>
      <c r="P22" s="23"/>
      <c r="Q22" s="23"/>
      <c r="R22" s="23"/>
      <c r="S22" s="23"/>
      <c r="T22" s="23"/>
      <c r="U22" s="23"/>
    </row>
    <row r="23" spans="1:21" s="24" customFormat="1" ht="16.5" customHeight="1">
      <c r="A23" s="45" t="s">
        <v>5</v>
      </c>
      <c r="B23" s="77"/>
      <c r="C23" s="46">
        <v>62.9</v>
      </c>
      <c r="D23" s="46">
        <f>D22/C22*100</f>
        <v>131.33633151300995</v>
      </c>
      <c r="E23" s="47">
        <f>E22/C22*100</f>
        <v>176.35721169290073</v>
      </c>
      <c r="F23" s="47">
        <f>F22/E22*100</f>
        <v>103.64298724954462</v>
      </c>
      <c r="G23" s="47"/>
      <c r="H23" s="47"/>
      <c r="I23" s="47">
        <f>I22/F22*100</f>
        <v>104.27065026362037</v>
      </c>
      <c r="J23" s="47">
        <f>J22/I22*100</f>
        <v>103.64908140906795</v>
      </c>
      <c r="K23" s="48">
        <f>K22/J22*100</f>
        <v>103.8539718676315</v>
      </c>
      <c r="L23" s="47">
        <f>L22/K22*100</f>
        <v>104.99491114068738</v>
      </c>
      <c r="M23" s="49"/>
      <c r="N23" s="50"/>
      <c r="O23" s="23"/>
      <c r="P23" s="23"/>
      <c r="Q23" s="23"/>
      <c r="R23" s="23"/>
      <c r="S23" s="23"/>
      <c r="T23" s="23"/>
      <c r="U23" s="23"/>
    </row>
    <row r="24" spans="1:21" s="24" customFormat="1" ht="40.5" customHeight="1">
      <c r="A24" s="44" t="s">
        <v>77</v>
      </c>
      <c r="B24" s="71">
        <v>366.7</v>
      </c>
      <c r="C24" s="46">
        <v>178</v>
      </c>
      <c r="D24" s="46">
        <f>C24+C24*5.8%</f>
        <v>188.324</v>
      </c>
      <c r="E24" s="47">
        <v>179</v>
      </c>
      <c r="F24" s="47">
        <v>262.7</v>
      </c>
      <c r="G24" s="47">
        <v>181.005</v>
      </c>
      <c r="H24" s="47">
        <v>104.346</v>
      </c>
      <c r="I24" s="47"/>
      <c r="J24" s="47"/>
      <c r="K24" s="48"/>
      <c r="L24" s="47"/>
      <c r="M24" s="72"/>
      <c r="N24" s="73"/>
      <c r="O24" s="23"/>
      <c r="P24" s="23"/>
      <c r="Q24" s="23"/>
      <c r="R24" s="23"/>
      <c r="S24" s="23"/>
      <c r="T24" s="23"/>
      <c r="U24" s="23"/>
    </row>
    <row r="25" spans="1:21" s="24" customFormat="1" ht="18.75" customHeight="1">
      <c r="A25" s="45" t="s">
        <v>5</v>
      </c>
      <c r="B25" s="45"/>
      <c r="C25" s="46">
        <v>41.2</v>
      </c>
      <c r="D25" s="46">
        <f>D24/C24*100</f>
        <v>105.80000000000001</v>
      </c>
      <c r="E25" s="47">
        <f>(E24/C24)*100</f>
        <v>100.56179775280899</v>
      </c>
      <c r="F25" s="47">
        <f>F24/E24*100</f>
        <v>146.75977653631284</v>
      </c>
      <c r="G25" s="47"/>
      <c r="H25" s="47"/>
      <c r="I25" s="47"/>
      <c r="J25" s="47"/>
      <c r="K25" s="48"/>
      <c r="L25" s="47"/>
      <c r="M25" s="49"/>
      <c r="N25" s="50"/>
      <c r="O25" s="23"/>
      <c r="P25" s="23"/>
      <c r="Q25" s="23"/>
      <c r="R25" s="23"/>
      <c r="S25" s="23"/>
      <c r="T25" s="23"/>
      <c r="U25" s="23"/>
    </row>
    <row r="26" spans="1:21" s="24" customFormat="1" ht="80.25" customHeight="1">
      <c r="A26" s="44" t="s">
        <v>52</v>
      </c>
      <c r="B26" s="45"/>
      <c r="C26" s="46"/>
      <c r="D26" s="46"/>
      <c r="E26" s="47"/>
      <c r="F26" s="47"/>
      <c r="G26" s="47"/>
      <c r="H26" s="47"/>
      <c r="I26" s="47">
        <v>155.9</v>
      </c>
      <c r="J26" s="47">
        <v>167</v>
      </c>
      <c r="K26" s="48">
        <v>180.4</v>
      </c>
      <c r="L26" s="47">
        <v>193.4</v>
      </c>
      <c r="M26" s="49"/>
      <c r="N26" s="50"/>
      <c r="O26" s="23"/>
      <c r="P26" s="23"/>
      <c r="Q26" s="23"/>
      <c r="R26" s="23"/>
      <c r="S26" s="23"/>
      <c r="T26" s="23"/>
      <c r="U26" s="23"/>
    </row>
    <row r="27" spans="1:21" s="24" customFormat="1" ht="18" customHeight="1">
      <c r="A27" s="45" t="s">
        <v>5</v>
      </c>
      <c r="B27" s="45"/>
      <c r="C27" s="46"/>
      <c r="D27" s="46"/>
      <c r="E27" s="47"/>
      <c r="F27" s="47"/>
      <c r="G27" s="47"/>
      <c r="H27" s="47"/>
      <c r="I27" s="47"/>
      <c r="J27" s="47">
        <f>J26/I26*100</f>
        <v>107.11994868505452</v>
      </c>
      <c r="K27" s="48">
        <f>K26/J26*100</f>
        <v>108.0239520958084</v>
      </c>
      <c r="L27" s="47">
        <f>L26/K26*100</f>
        <v>107.20620842572062</v>
      </c>
      <c r="M27" s="49"/>
      <c r="N27" s="50"/>
      <c r="O27" s="23"/>
      <c r="P27" s="23"/>
      <c r="Q27" s="23"/>
      <c r="R27" s="23"/>
      <c r="S27" s="23"/>
      <c r="T27" s="23"/>
      <c r="U27" s="23"/>
    </row>
    <row r="28" spans="1:21" s="24" customFormat="1" ht="59.25" customHeight="1">
      <c r="A28" s="44" t="s">
        <v>53</v>
      </c>
      <c r="B28" s="45"/>
      <c r="C28" s="46"/>
      <c r="D28" s="46"/>
      <c r="E28" s="47"/>
      <c r="F28" s="47"/>
      <c r="G28" s="47"/>
      <c r="H28" s="47"/>
      <c r="I28" s="47">
        <v>142.1</v>
      </c>
      <c r="J28" s="47">
        <v>148.9</v>
      </c>
      <c r="K28" s="48">
        <v>157.5</v>
      </c>
      <c r="L28" s="47">
        <v>167.7</v>
      </c>
      <c r="M28" s="49"/>
      <c r="N28" s="50"/>
      <c r="O28" s="23"/>
      <c r="P28" s="23"/>
      <c r="Q28" s="23"/>
      <c r="R28" s="23"/>
      <c r="S28" s="23"/>
      <c r="T28" s="23"/>
      <c r="U28" s="23"/>
    </row>
    <row r="29" spans="1:21" s="24" customFormat="1" ht="20.25">
      <c r="A29" s="45" t="s">
        <v>5</v>
      </c>
      <c r="B29" s="45"/>
      <c r="C29" s="46"/>
      <c r="D29" s="46"/>
      <c r="E29" s="47"/>
      <c r="F29" s="47"/>
      <c r="G29" s="47"/>
      <c r="H29" s="47"/>
      <c r="I29" s="47"/>
      <c r="J29" s="47">
        <f>J28/I28*100</f>
        <v>104.78536242083041</v>
      </c>
      <c r="K29" s="48">
        <f>K28/J28*100</f>
        <v>105.77568838146408</v>
      </c>
      <c r="L29" s="47">
        <f>L28/K28*100</f>
        <v>106.47619047619048</v>
      </c>
      <c r="M29" s="49"/>
      <c r="N29" s="50"/>
      <c r="O29" s="23"/>
      <c r="P29" s="23"/>
      <c r="Q29" s="23"/>
      <c r="R29" s="23"/>
      <c r="S29" s="23"/>
      <c r="T29" s="23"/>
      <c r="U29" s="23"/>
    </row>
    <row r="30" spans="1:21" s="24" customFormat="1" ht="36.75" customHeight="1">
      <c r="A30" s="44" t="s">
        <v>32</v>
      </c>
      <c r="B30" s="71" t="e">
        <f>#REF!+#REF!</f>
        <v>#REF!</v>
      </c>
      <c r="C30" s="78">
        <v>936.3</v>
      </c>
      <c r="D30" s="78" t="e">
        <f>#REF!+#REF!</f>
        <v>#REF!</v>
      </c>
      <c r="E30" s="47">
        <v>1034.7</v>
      </c>
      <c r="F30" s="47">
        <v>1338.8</v>
      </c>
      <c r="G30" s="47"/>
      <c r="H30" s="47"/>
      <c r="I30" s="47">
        <v>1364.4</v>
      </c>
      <c r="J30" s="47">
        <v>1487.3</v>
      </c>
      <c r="K30" s="48">
        <v>1554.7</v>
      </c>
      <c r="L30" s="47">
        <v>1623.2</v>
      </c>
      <c r="M30" s="79">
        <f>J30/F30*100</f>
        <v>111.0920227069017</v>
      </c>
      <c r="N30" s="73">
        <f>L30/F30*100</f>
        <v>121.2429040932178</v>
      </c>
      <c r="O30" s="23"/>
      <c r="P30" s="23"/>
      <c r="Q30" s="23"/>
      <c r="R30" s="23"/>
      <c r="S30" s="23"/>
      <c r="T30" s="23"/>
      <c r="U30" s="23"/>
    </row>
    <row r="31" spans="1:21" s="24" customFormat="1" ht="15.75" customHeight="1">
      <c r="A31" s="45" t="s">
        <v>5</v>
      </c>
      <c r="B31" s="71"/>
      <c r="C31" s="78">
        <f>C30/875.5/C32*10000</f>
        <v>97.66630418625756</v>
      </c>
      <c r="D31" s="46" t="e">
        <f>D30/C30*100</f>
        <v>#REF!</v>
      </c>
      <c r="E31" s="47">
        <f>E30/C30/E32*10000</f>
        <v>100.92187406272723</v>
      </c>
      <c r="F31" s="47">
        <f>F30/E30/F32*10000</f>
        <v>123.81833626740617</v>
      </c>
      <c r="G31" s="47" t="e">
        <f>G30/D30/G32*10000</f>
        <v>#REF!</v>
      </c>
      <c r="H31" s="47" t="e">
        <f>H30/E30/H32*10000</f>
        <v>#DIV/0!</v>
      </c>
      <c r="I31" s="47">
        <f>I30/F30/I32*10000</f>
        <v>98.27594999364707</v>
      </c>
      <c r="J31" s="47">
        <f>J30/I30/J32*10000</f>
        <v>103.42279164907373</v>
      </c>
      <c r="K31" s="47">
        <f>K30/J30/K32*10000</f>
        <v>100.99681327672523</v>
      </c>
      <c r="L31" s="47">
        <f>L30/K30/L32*10000</f>
        <v>101.07066285156877</v>
      </c>
      <c r="M31" s="49"/>
      <c r="N31" s="50"/>
      <c r="O31" s="23"/>
      <c r="P31" s="23"/>
      <c r="Q31" s="23"/>
      <c r="R31" s="23"/>
      <c r="S31" s="23"/>
      <c r="T31" s="23"/>
      <c r="U31" s="23"/>
    </row>
    <row r="32" spans="1:21" s="24" customFormat="1" ht="40.5">
      <c r="A32" s="80" t="s">
        <v>61</v>
      </c>
      <c r="B32" s="71"/>
      <c r="C32" s="78">
        <v>109.5</v>
      </c>
      <c r="D32" s="46"/>
      <c r="E32" s="47">
        <v>109.5</v>
      </c>
      <c r="F32" s="47">
        <v>104.5</v>
      </c>
      <c r="G32" s="47"/>
      <c r="H32" s="47"/>
      <c r="I32" s="47">
        <v>103.7</v>
      </c>
      <c r="J32" s="47">
        <v>105.4</v>
      </c>
      <c r="K32" s="48">
        <v>103.5</v>
      </c>
      <c r="L32" s="47">
        <v>103.3</v>
      </c>
      <c r="M32" s="49"/>
      <c r="N32" s="50"/>
      <c r="O32" s="23"/>
      <c r="P32" s="23"/>
      <c r="Q32" s="23"/>
      <c r="R32" s="23"/>
      <c r="S32" s="23"/>
      <c r="T32" s="23"/>
      <c r="U32" s="23"/>
    </row>
    <row r="33" spans="1:21" s="24" customFormat="1" ht="57.75" customHeight="1">
      <c r="A33" s="44" t="s">
        <v>9</v>
      </c>
      <c r="B33" s="44"/>
      <c r="C33" s="81"/>
      <c r="D33" s="82"/>
      <c r="E33" s="83"/>
      <c r="F33" s="83"/>
      <c r="G33" s="83"/>
      <c r="H33" s="83"/>
      <c r="I33" s="47"/>
      <c r="J33" s="47"/>
      <c r="K33" s="48"/>
      <c r="L33" s="47"/>
      <c r="M33" s="72"/>
      <c r="N33" s="73"/>
      <c r="O33" s="23"/>
      <c r="P33" s="84"/>
      <c r="Q33" s="23"/>
      <c r="R33" s="23"/>
      <c r="S33" s="23"/>
      <c r="T33" s="23"/>
      <c r="U33" s="23"/>
    </row>
    <row r="34" spans="1:21" s="24" customFormat="1" ht="16.5" customHeight="1" hidden="1" outlineLevel="1">
      <c r="A34" s="85" t="s">
        <v>33</v>
      </c>
      <c r="B34" s="86">
        <v>1</v>
      </c>
      <c r="C34" s="87">
        <v>1</v>
      </c>
      <c r="D34" s="87">
        <v>1</v>
      </c>
      <c r="E34" s="88">
        <v>1</v>
      </c>
      <c r="F34" s="88"/>
      <c r="G34" s="88"/>
      <c r="H34" s="88"/>
      <c r="I34" s="88">
        <v>1</v>
      </c>
      <c r="J34" s="88">
        <v>1</v>
      </c>
      <c r="K34" s="89">
        <v>1</v>
      </c>
      <c r="L34" s="88">
        <v>1</v>
      </c>
      <c r="M34" s="72">
        <f>J34/E34*100</f>
        <v>100</v>
      </c>
      <c r="N34" s="73">
        <f>L34/E34*100</f>
        <v>100</v>
      </c>
      <c r="O34" s="23"/>
      <c r="P34" s="84"/>
      <c r="Q34" s="23"/>
      <c r="R34" s="23"/>
      <c r="S34" s="23"/>
      <c r="T34" s="23"/>
      <c r="U34" s="23"/>
    </row>
    <row r="35" spans="1:21" s="24" customFormat="1" ht="13.5" customHeight="1" hidden="1" outlineLevel="1">
      <c r="A35" s="85" t="s">
        <v>7</v>
      </c>
      <c r="B35" s="90"/>
      <c r="C35" s="46">
        <f>C34/B34*100</f>
        <v>100</v>
      </c>
      <c r="D35" s="46">
        <f>D34/C34*100</f>
        <v>100</v>
      </c>
      <c r="E35" s="47">
        <f>E34/C34*100</f>
        <v>100</v>
      </c>
      <c r="F35" s="47"/>
      <c r="G35" s="47"/>
      <c r="H35" s="47"/>
      <c r="I35" s="47">
        <f>I34/E34*100</f>
        <v>100</v>
      </c>
      <c r="J35" s="47">
        <f>J34/I34*100</f>
        <v>100</v>
      </c>
      <c r="K35" s="48">
        <f>K34/J34*100</f>
        <v>100</v>
      </c>
      <c r="L35" s="47">
        <f>L34/K34*100</f>
        <v>100</v>
      </c>
      <c r="M35" s="49"/>
      <c r="N35" s="50"/>
      <c r="O35" s="23"/>
      <c r="P35" s="84"/>
      <c r="Q35" s="23"/>
      <c r="R35" s="23"/>
      <c r="S35" s="23"/>
      <c r="T35" s="23"/>
      <c r="U35" s="23"/>
    </row>
    <row r="36" spans="1:21" s="24" customFormat="1" ht="12.75" customHeight="1" hidden="1" collapsed="1">
      <c r="A36" s="85" t="s">
        <v>10</v>
      </c>
      <c r="B36" s="90"/>
      <c r="C36" s="91"/>
      <c r="D36" s="91"/>
      <c r="E36" s="92"/>
      <c r="F36" s="92"/>
      <c r="G36" s="92"/>
      <c r="H36" s="92"/>
      <c r="I36" s="92"/>
      <c r="J36" s="92"/>
      <c r="K36" s="93"/>
      <c r="L36" s="92"/>
      <c r="M36" s="72"/>
      <c r="N36" s="73"/>
      <c r="O36" s="23"/>
      <c r="P36" s="84"/>
      <c r="Q36" s="23"/>
      <c r="R36" s="23"/>
      <c r="S36" s="23"/>
      <c r="T36" s="23"/>
      <c r="U36" s="23"/>
    </row>
    <row r="37" spans="1:21" s="24" customFormat="1" ht="12.75" customHeight="1" hidden="1">
      <c r="A37" s="85" t="s">
        <v>7</v>
      </c>
      <c r="B37" s="90"/>
      <c r="C37" s="91"/>
      <c r="D37" s="91"/>
      <c r="E37" s="92"/>
      <c r="F37" s="92"/>
      <c r="G37" s="92"/>
      <c r="H37" s="92"/>
      <c r="I37" s="92"/>
      <c r="J37" s="92"/>
      <c r="K37" s="93"/>
      <c r="L37" s="92"/>
      <c r="M37" s="72"/>
      <c r="N37" s="73"/>
      <c r="O37" s="23"/>
      <c r="P37" s="84"/>
      <c r="Q37" s="23"/>
      <c r="R37" s="23"/>
      <c r="S37" s="23"/>
      <c r="T37" s="23"/>
      <c r="U37" s="23"/>
    </row>
    <row r="38" spans="1:21" s="24" customFormat="1" ht="13.5" customHeight="1" hidden="1">
      <c r="A38" s="85" t="s">
        <v>41</v>
      </c>
      <c r="B38" s="71"/>
      <c r="C38" s="91">
        <v>0</v>
      </c>
      <c r="D38" s="91">
        <v>0</v>
      </c>
      <c r="E38" s="92"/>
      <c r="F38" s="92"/>
      <c r="G38" s="92"/>
      <c r="H38" s="92"/>
      <c r="I38" s="92">
        <v>0</v>
      </c>
      <c r="J38" s="92">
        <v>0</v>
      </c>
      <c r="K38" s="93">
        <v>0</v>
      </c>
      <c r="L38" s="92"/>
      <c r="M38" s="72"/>
      <c r="N38" s="73"/>
      <c r="O38" s="23"/>
      <c r="P38" s="84"/>
      <c r="Q38" s="23"/>
      <c r="R38" s="23"/>
      <c r="S38" s="23"/>
      <c r="T38" s="23"/>
      <c r="U38" s="23"/>
    </row>
    <row r="39" spans="1:21" s="24" customFormat="1" ht="13.5" customHeight="1" hidden="1">
      <c r="A39" s="85" t="s">
        <v>7</v>
      </c>
      <c r="B39" s="90"/>
      <c r="C39" s="46"/>
      <c r="D39" s="46" t="e">
        <f>D38/C38*100</f>
        <v>#DIV/0!</v>
      </c>
      <c r="E39" s="47"/>
      <c r="F39" s="47"/>
      <c r="G39" s="47"/>
      <c r="H39" s="47"/>
      <c r="I39" s="47" t="e">
        <f>I38/D38*100</f>
        <v>#DIV/0!</v>
      </c>
      <c r="J39" s="47" t="e">
        <f>J38/I38*100</f>
        <v>#DIV/0!</v>
      </c>
      <c r="K39" s="48" t="e">
        <f>K38/J38*100</f>
        <v>#DIV/0!</v>
      </c>
      <c r="L39" s="47"/>
      <c r="M39" s="72" t="e">
        <f>I38/C38*100</f>
        <v>#DIV/0!</v>
      </c>
      <c r="N39" s="73" t="e">
        <f>K38/C38*100</f>
        <v>#DIV/0!</v>
      </c>
      <c r="O39" s="23"/>
      <c r="P39" s="84"/>
      <c r="Q39" s="23"/>
      <c r="R39" s="23"/>
      <c r="S39" s="23"/>
      <c r="T39" s="23"/>
      <c r="U39" s="23"/>
    </row>
    <row r="40" spans="1:21" s="24" customFormat="1" ht="13.5" customHeight="1" hidden="1">
      <c r="A40" s="85" t="s">
        <v>34</v>
      </c>
      <c r="B40" s="71"/>
      <c r="C40" s="82">
        <v>0</v>
      </c>
      <c r="D40" s="82">
        <v>0</v>
      </c>
      <c r="E40" s="83"/>
      <c r="F40" s="83"/>
      <c r="G40" s="83"/>
      <c r="H40" s="83"/>
      <c r="I40" s="83">
        <v>0</v>
      </c>
      <c r="J40" s="83">
        <v>0</v>
      </c>
      <c r="K40" s="94">
        <v>0</v>
      </c>
      <c r="L40" s="83"/>
      <c r="M40" s="72"/>
      <c r="N40" s="73"/>
      <c r="O40" s="23"/>
      <c r="P40" s="84"/>
      <c r="Q40" s="23"/>
      <c r="R40" s="23"/>
      <c r="S40" s="23"/>
      <c r="T40" s="23"/>
      <c r="U40" s="23"/>
    </row>
    <row r="41" spans="1:21" s="24" customFormat="1" ht="33.75" customHeight="1" hidden="1">
      <c r="A41" s="85" t="s">
        <v>7</v>
      </c>
      <c r="B41" s="90"/>
      <c r="C41" s="95"/>
      <c r="D41" s="46" t="e">
        <f>D40/C40*100</f>
        <v>#DIV/0!</v>
      </c>
      <c r="E41" s="47"/>
      <c r="F41" s="47"/>
      <c r="G41" s="47"/>
      <c r="H41" s="47"/>
      <c r="I41" s="47" t="e">
        <f>I40/D40*100</f>
        <v>#DIV/0!</v>
      </c>
      <c r="J41" s="47" t="e">
        <f>J40/I40*100</f>
        <v>#DIV/0!</v>
      </c>
      <c r="K41" s="48" t="e">
        <f>K40/J40*100</f>
        <v>#DIV/0!</v>
      </c>
      <c r="L41" s="47"/>
      <c r="M41" s="72" t="e">
        <f>I40/C40*100</f>
        <v>#DIV/0!</v>
      </c>
      <c r="N41" s="73" t="e">
        <f>K40/C40*100</f>
        <v>#DIV/0!</v>
      </c>
      <c r="O41" s="23"/>
      <c r="P41" s="84"/>
      <c r="Q41" s="23"/>
      <c r="R41" s="23"/>
      <c r="S41" s="23"/>
      <c r="T41" s="23"/>
      <c r="U41" s="23"/>
    </row>
    <row r="42" spans="1:21" s="24" customFormat="1" ht="26.25" customHeight="1" hidden="1">
      <c r="A42" s="85" t="s">
        <v>35</v>
      </c>
      <c r="B42" s="71"/>
      <c r="C42" s="91">
        <v>0</v>
      </c>
      <c r="D42" s="91">
        <v>0</v>
      </c>
      <c r="E42" s="92"/>
      <c r="F42" s="92"/>
      <c r="G42" s="92"/>
      <c r="H42" s="92"/>
      <c r="I42" s="92">
        <v>0</v>
      </c>
      <c r="J42" s="92">
        <v>0</v>
      </c>
      <c r="K42" s="93">
        <v>0</v>
      </c>
      <c r="L42" s="92"/>
      <c r="M42" s="72"/>
      <c r="N42" s="73"/>
      <c r="O42" s="23"/>
      <c r="P42" s="84"/>
      <c r="Q42" s="23"/>
      <c r="R42" s="23"/>
      <c r="S42" s="23"/>
      <c r="T42" s="23"/>
      <c r="U42" s="23"/>
    </row>
    <row r="43" spans="1:21" s="24" customFormat="1" ht="33.75" customHeight="1" hidden="1">
      <c r="A43" s="85" t="s">
        <v>7</v>
      </c>
      <c r="B43" s="90"/>
      <c r="C43" s="46"/>
      <c r="D43" s="46" t="e">
        <f>D42/C42*100</f>
        <v>#DIV/0!</v>
      </c>
      <c r="E43" s="47"/>
      <c r="F43" s="47"/>
      <c r="G43" s="47"/>
      <c r="H43" s="47"/>
      <c r="I43" s="47" t="e">
        <f>I42/D42*100</f>
        <v>#DIV/0!</v>
      </c>
      <c r="J43" s="47" t="e">
        <f>J42/I42*100</f>
        <v>#DIV/0!</v>
      </c>
      <c r="K43" s="48" t="e">
        <f>K42/J42*100</f>
        <v>#DIV/0!</v>
      </c>
      <c r="L43" s="47"/>
      <c r="M43" s="72" t="e">
        <f>I42/C42*100</f>
        <v>#DIV/0!</v>
      </c>
      <c r="N43" s="73" t="e">
        <f>K42/C42*100</f>
        <v>#DIV/0!</v>
      </c>
      <c r="O43" s="23"/>
      <c r="P43" s="84"/>
      <c r="Q43" s="23"/>
      <c r="R43" s="23"/>
      <c r="S43" s="23"/>
      <c r="T43" s="23"/>
      <c r="U43" s="23"/>
    </row>
    <row r="44" spans="1:21" s="24" customFormat="1" ht="32.25" customHeight="1" hidden="1">
      <c r="A44" s="45" t="s">
        <v>23</v>
      </c>
      <c r="B44" s="71"/>
      <c r="C44" s="91"/>
      <c r="D44" s="91"/>
      <c r="E44" s="92"/>
      <c r="F44" s="92"/>
      <c r="G44" s="92"/>
      <c r="H44" s="92"/>
      <c r="I44" s="92"/>
      <c r="J44" s="92"/>
      <c r="K44" s="93"/>
      <c r="L44" s="92"/>
      <c r="M44" s="72"/>
      <c r="N44" s="73"/>
      <c r="O44" s="23"/>
      <c r="P44" s="84"/>
      <c r="Q44" s="23"/>
      <c r="R44" s="23"/>
      <c r="S44" s="23"/>
      <c r="T44" s="23"/>
      <c r="U44" s="23"/>
    </row>
    <row r="45" spans="1:21" s="24" customFormat="1" ht="39.75" customHeight="1" hidden="1">
      <c r="A45" s="85" t="s">
        <v>36</v>
      </c>
      <c r="B45" s="71"/>
      <c r="C45" s="96">
        <v>0</v>
      </c>
      <c r="D45" s="96">
        <v>0</v>
      </c>
      <c r="E45" s="97"/>
      <c r="F45" s="97"/>
      <c r="G45" s="97"/>
      <c r="H45" s="97"/>
      <c r="I45" s="97">
        <v>0</v>
      </c>
      <c r="J45" s="97">
        <v>0</v>
      </c>
      <c r="K45" s="98">
        <v>0</v>
      </c>
      <c r="L45" s="97"/>
      <c r="M45" s="72"/>
      <c r="N45" s="73"/>
      <c r="O45" s="23"/>
      <c r="P45" s="84"/>
      <c r="Q45" s="23"/>
      <c r="R45" s="23"/>
      <c r="S45" s="23"/>
      <c r="T45" s="23"/>
      <c r="U45" s="23"/>
    </row>
    <row r="46" spans="1:21" s="24" customFormat="1" ht="12" customHeight="1" hidden="1">
      <c r="A46" s="85" t="s">
        <v>7</v>
      </c>
      <c r="B46" s="90"/>
      <c r="C46" s="46"/>
      <c r="D46" s="46" t="e">
        <f>D45/C45*100</f>
        <v>#DIV/0!</v>
      </c>
      <c r="E46" s="47"/>
      <c r="F46" s="47"/>
      <c r="G46" s="47"/>
      <c r="H46" s="47"/>
      <c r="I46" s="47" t="e">
        <f>I45/D45*100</f>
        <v>#DIV/0!</v>
      </c>
      <c r="J46" s="47" t="e">
        <f>J45/I45*100</f>
        <v>#DIV/0!</v>
      </c>
      <c r="K46" s="48" t="e">
        <f>K45/J45*100</f>
        <v>#DIV/0!</v>
      </c>
      <c r="L46" s="47"/>
      <c r="M46" s="72" t="e">
        <f>I45/C45*100</f>
        <v>#DIV/0!</v>
      </c>
      <c r="N46" s="73" t="e">
        <f>K45/C45*100</f>
        <v>#DIV/0!</v>
      </c>
      <c r="O46" s="23"/>
      <c r="P46" s="84"/>
      <c r="Q46" s="23"/>
      <c r="R46" s="23"/>
      <c r="S46" s="23"/>
      <c r="T46" s="23"/>
      <c r="U46" s="23"/>
    </row>
    <row r="47" spans="1:21" s="24" customFormat="1" ht="16.5" customHeight="1">
      <c r="A47" s="85" t="s">
        <v>37</v>
      </c>
      <c r="B47" s="71">
        <v>494</v>
      </c>
      <c r="C47" s="95">
        <v>1122</v>
      </c>
      <c r="D47" s="95">
        <v>890</v>
      </c>
      <c r="E47" s="99">
        <v>1146</v>
      </c>
      <c r="F47" s="99">
        <v>1045</v>
      </c>
      <c r="G47" s="99"/>
      <c r="H47" s="99"/>
      <c r="I47" s="99">
        <v>2083</v>
      </c>
      <c r="J47" s="99">
        <v>2344</v>
      </c>
      <c r="K47" s="100">
        <v>2382</v>
      </c>
      <c r="L47" s="99">
        <v>2419</v>
      </c>
      <c r="M47" s="72">
        <f>J47/F47*100</f>
        <v>224.3062200956938</v>
      </c>
      <c r="N47" s="73">
        <f>L47/F47*100</f>
        <v>231.48325358851673</v>
      </c>
      <c r="O47" s="23"/>
      <c r="P47" s="84"/>
      <c r="Q47" s="23"/>
      <c r="R47" s="23"/>
      <c r="S47" s="23"/>
      <c r="T47" s="23"/>
      <c r="U47" s="23"/>
    </row>
    <row r="48" spans="1:21" s="24" customFormat="1" ht="18" customHeight="1">
      <c r="A48" s="85" t="s">
        <v>7</v>
      </c>
      <c r="B48" s="90"/>
      <c r="C48" s="46">
        <v>218.3</v>
      </c>
      <c r="D48" s="46">
        <f>D47/C47*100</f>
        <v>79.32263814616756</v>
      </c>
      <c r="E48" s="47">
        <f>E47/C47*100</f>
        <v>102.1390374331551</v>
      </c>
      <c r="F48" s="47">
        <f>F47/E47*100</f>
        <v>91.18673647469458</v>
      </c>
      <c r="G48" s="47"/>
      <c r="H48" s="47"/>
      <c r="I48" s="47">
        <f>I47/F47*100</f>
        <v>199.33014354066984</v>
      </c>
      <c r="J48" s="47">
        <f>J47/I47*100</f>
        <v>112.53000480076811</v>
      </c>
      <c r="K48" s="48">
        <f>K47/J47*100</f>
        <v>101.62116040955631</v>
      </c>
      <c r="L48" s="47">
        <f>L47/K47*100</f>
        <v>101.55331654072208</v>
      </c>
      <c r="M48" s="49"/>
      <c r="N48" s="50"/>
      <c r="O48" s="23"/>
      <c r="P48" s="84"/>
      <c r="Q48" s="23"/>
      <c r="R48" s="23"/>
      <c r="S48" s="23"/>
      <c r="T48" s="23"/>
      <c r="U48" s="23"/>
    </row>
    <row r="49" spans="1:21" s="24" customFormat="1" ht="12.75" customHeight="1" hidden="1">
      <c r="A49" s="85" t="s">
        <v>8</v>
      </c>
      <c r="B49" s="90"/>
      <c r="C49" s="101"/>
      <c r="D49" s="101"/>
      <c r="E49" s="102"/>
      <c r="F49" s="102"/>
      <c r="G49" s="102"/>
      <c r="H49" s="102"/>
      <c r="I49" s="103"/>
      <c r="J49" s="103"/>
      <c r="K49" s="104"/>
      <c r="L49" s="103"/>
      <c r="M49" s="72"/>
      <c r="N49" s="73"/>
      <c r="O49" s="23"/>
      <c r="P49" s="84"/>
      <c r="Q49" s="23"/>
      <c r="R49" s="23"/>
      <c r="S49" s="23"/>
      <c r="T49" s="23"/>
      <c r="U49" s="23"/>
    </row>
    <row r="50" spans="1:21" s="24" customFormat="1" ht="12.75" customHeight="1" hidden="1">
      <c r="A50" s="45" t="s">
        <v>7</v>
      </c>
      <c r="B50" s="90"/>
      <c r="C50" s="101"/>
      <c r="D50" s="105"/>
      <c r="E50" s="106"/>
      <c r="F50" s="106"/>
      <c r="G50" s="106"/>
      <c r="H50" s="106"/>
      <c r="I50" s="106"/>
      <c r="J50" s="106"/>
      <c r="K50" s="107"/>
      <c r="L50" s="106"/>
      <c r="M50" s="72"/>
      <c r="N50" s="73"/>
      <c r="O50" s="23"/>
      <c r="P50" s="84"/>
      <c r="Q50" s="23"/>
      <c r="R50" s="23"/>
      <c r="S50" s="23"/>
      <c r="T50" s="23"/>
      <c r="U50" s="23"/>
    </row>
    <row r="51" spans="1:21" s="24" customFormat="1" ht="28.5" customHeight="1" hidden="1">
      <c r="A51" s="45" t="s">
        <v>8</v>
      </c>
      <c r="B51" s="90"/>
      <c r="C51" s="101"/>
      <c r="D51" s="105"/>
      <c r="E51" s="106"/>
      <c r="F51" s="106"/>
      <c r="G51" s="106"/>
      <c r="H51" s="106"/>
      <c r="I51" s="106"/>
      <c r="J51" s="106"/>
      <c r="K51" s="107"/>
      <c r="L51" s="106"/>
      <c r="M51" s="72"/>
      <c r="N51" s="73"/>
      <c r="O51" s="23"/>
      <c r="P51" s="84"/>
      <c r="Q51" s="23"/>
      <c r="R51" s="23"/>
      <c r="S51" s="23"/>
      <c r="T51" s="23"/>
      <c r="U51" s="23"/>
    </row>
    <row r="52" spans="1:21" s="24" customFormat="1" ht="12.75" customHeight="1" hidden="1">
      <c r="A52" s="45" t="s">
        <v>7</v>
      </c>
      <c r="B52" s="90"/>
      <c r="C52" s="101"/>
      <c r="D52" s="105"/>
      <c r="E52" s="106"/>
      <c r="F52" s="106"/>
      <c r="G52" s="106"/>
      <c r="H52" s="106"/>
      <c r="I52" s="106"/>
      <c r="J52" s="106"/>
      <c r="K52" s="107"/>
      <c r="L52" s="106"/>
      <c r="M52" s="72"/>
      <c r="N52" s="73"/>
      <c r="O52" s="23"/>
      <c r="P52" s="84"/>
      <c r="Q52" s="23"/>
      <c r="R52" s="23"/>
      <c r="S52" s="23"/>
      <c r="T52" s="23"/>
      <c r="U52" s="23"/>
    </row>
    <row r="53" spans="1:21" s="24" customFormat="1" ht="15.75" customHeight="1">
      <c r="A53" s="85" t="s">
        <v>38</v>
      </c>
      <c r="B53" s="108">
        <v>766</v>
      </c>
      <c r="C53" s="95">
        <v>597</v>
      </c>
      <c r="D53" s="95">
        <v>473</v>
      </c>
      <c r="E53" s="99">
        <v>537</v>
      </c>
      <c r="F53" s="99">
        <v>555</v>
      </c>
      <c r="G53" s="99"/>
      <c r="H53" s="99"/>
      <c r="I53" s="99">
        <v>555</v>
      </c>
      <c r="J53" s="99">
        <v>556</v>
      </c>
      <c r="K53" s="100">
        <v>562</v>
      </c>
      <c r="L53" s="99">
        <v>564</v>
      </c>
      <c r="M53" s="72">
        <f>J53/F53*100</f>
        <v>100.18018018018017</v>
      </c>
      <c r="N53" s="73">
        <f>L53/F53*100</f>
        <v>101.62162162162163</v>
      </c>
      <c r="O53" s="23"/>
      <c r="P53" s="84"/>
      <c r="Q53" s="23"/>
      <c r="R53" s="23"/>
      <c r="S53" s="23"/>
      <c r="T53" s="23"/>
      <c r="U53" s="23"/>
    </row>
    <row r="54" spans="1:21" s="24" customFormat="1" ht="18" customHeight="1">
      <c r="A54" s="85" t="s">
        <v>7</v>
      </c>
      <c r="B54" s="109"/>
      <c r="C54" s="110">
        <v>104</v>
      </c>
      <c r="D54" s="46">
        <f>D53/C53*100</f>
        <v>79.22948073701842</v>
      </c>
      <c r="E54" s="47">
        <f>E53/C53*100</f>
        <v>89.9497487437186</v>
      </c>
      <c r="F54" s="47">
        <f>F53/E53*100</f>
        <v>103.35195530726257</v>
      </c>
      <c r="G54" s="47"/>
      <c r="H54" s="47"/>
      <c r="I54" s="47">
        <f>I53/F53*100</f>
        <v>100</v>
      </c>
      <c r="J54" s="47">
        <f>J53/I53*100</f>
        <v>100.18018018018017</v>
      </c>
      <c r="K54" s="48">
        <f>K53/J53*100</f>
        <v>101.07913669064747</v>
      </c>
      <c r="L54" s="47">
        <f>L53/K53*100</f>
        <v>100.35587188612101</v>
      </c>
      <c r="M54" s="49"/>
      <c r="N54" s="50"/>
      <c r="O54" s="23"/>
      <c r="P54" s="84"/>
      <c r="Q54" s="23"/>
      <c r="R54" s="23"/>
      <c r="S54" s="23"/>
      <c r="T54" s="23"/>
      <c r="U54" s="23"/>
    </row>
    <row r="55" spans="1:21" s="24" customFormat="1" ht="12.75" customHeight="1" hidden="1">
      <c r="A55" s="85" t="s">
        <v>6</v>
      </c>
      <c r="B55" s="109"/>
      <c r="C55" s="101"/>
      <c r="D55" s="111"/>
      <c r="E55" s="112"/>
      <c r="F55" s="112"/>
      <c r="G55" s="112"/>
      <c r="H55" s="112"/>
      <c r="I55" s="112"/>
      <c r="J55" s="112"/>
      <c r="K55" s="113"/>
      <c r="L55" s="112"/>
      <c r="M55" s="72"/>
      <c r="N55" s="73"/>
      <c r="O55" s="23"/>
      <c r="P55" s="84"/>
      <c r="Q55" s="23"/>
      <c r="R55" s="23"/>
      <c r="S55" s="23"/>
      <c r="T55" s="23"/>
      <c r="U55" s="23"/>
    </row>
    <row r="56" spans="1:21" s="24" customFormat="1" ht="12.75" customHeight="1" hidden="1">
      <c r="A56" s="45" t="s">
        <v>7</v>
      </c>
      <c r="B56" s="114"/>
      <c r="C56" s="101"/>
      <c r="D56" s="101"/>
      <c r="E56" s="102"/>
      <c r="F56" s="102"/>
      <c r="G56" s="102"/>
      <c r="H56" s="102"/>
      <c r="I56" s="102"/>
      <c r="J56" s="102"/>
      <c r="K56" s="115"/>
      <c r="L56" s="102"/>
      <c r="M56" s="72"/>
      <c r="N56" s="73"/>
      <c r="O56" s="23"/>
      <c r="P56" s="84"/>
      <c r="Q56" s="23"/>
      <c r="R56" s="23"/>
      <c r="S56" s="23"/>
      <c r="T56" s="23"/>
      <c r="U56" s="23"/>
    </row>
    <row r="57" spans="1:21" s="24" customFormat="1" ht="12.75" customHeight="1" hidden="1">
      <c r="A57" s="85" t="s">
        <v>8</v>
      </c>
      <c r="B57" s="109"/>
      <c r="C57" s="101"/>
      <c r="D57" s="101"/>
      <c r="E57" s="102"/>
      <c r="F57" s="102"/>
      <c r="G57" s="102"/>
      <c r="H57" s="102"/>
      <c r="I57" s="102"/>
      <c r="J57" s="102"/>
      <c r="K57" s="115"/>
      <c r="L57" s="102"/>
      <c r="M57" s="72"/>
      <c r="N57" s="73"/>
      <c r="O57" s="23"/>
      <c r="P57" s="84"/>
      <c r="Q57" s="23"/>
      <c r="R57" s="23"/>
      <c r="S57" s="23"/>
      <c r="T57" s="23"/>
      <c r="U57" s="23"/>
    </row>
    <row r="58" spans="1:21" s="24" customFormat="1" ht="12.75" customHeight="1" hidden="1">
      <c r="A58" s="45" t="s">
        <v>7</v>
      </c>
      <c r="B58" s="114"/>
      <c r="C58" s="101"/>
      <c r="D58" s="101"/>
      <c r="E58" s="102"/>
      <c r="F58" s="102"/>
      <c r="G58" s="102"/>
      <c r="H58" s="102"/>
      <c r="I58" s="102"/>
      <c r="J58" s="102"/>
      <c r="K58" s="115"/>
      <c r="L58" s="102"/>
      <c r="M58" s="72"/>
      <c r="N58" s="73"/>
      <c r="O58" s="23"/>
      <c r="P58" s="84"/>
      <c r="Q58" s="23"/>
      <c r="R58" s="23"/>
      <c r="S58" s="23"/>
      <c r="T58" s="23"/>
      <c r="U58" s="23"/>
    </row>
    <row r="59" spans="1:21" s="24" customFormat="1" ht="20.25" customHeight="1">
      <c r="A59" s="85" t="s">
        <v>39</v>
      </c>
      <c r="B59" s="116">
        <f>B66+B70</f>
        <v>2658.9</v>
      </c>
      <c r="C59" s="46">
        <v>2706</v>
      </c>
      <c r="D59" s="46">
        <f>D66+D70</f>
        <v>2816.424</v>
      </c>
      <c r="E59" s="47">
        <v>3383</v>
      </c>
      <c r="F59" s="47">
        <v>3773</v>
      </c>
      <c r="G59" s="47"/>
      <c r="H59" s="47"/>
      <c r="I59" s="47">
        <v>3397</v>
      </c>
      <c r="J59" s="47">
        <v>3447</v>
      </c>
      <c r="K59" s="48">
        <v>3493</v>
      </c>
      <c r="L59" s="47">
        <v>3537</v>
      </c>
      <c r="M59" s="72">
        <f>J59/F59*100</f>
        <v>91.35966074741584</v>
      </c>
      <c r="N59" s="73">
        <f>L59/F59*100</f>
        <v>93.74503047972436</v>
      </c>
      <c r="O59" s="23"/>
      <c r="P59" s="84"/>
      <c r="Q59" s="23"/>
      <c r="R59" s="23"/>
      <c r="S59" s="23"/>
      <c r="T59" s="23"/>
      <c r="U59" s="23"/>
    </row>
    <row r="60" spans="1:21" s="24" customFormat="1" ht="16.5" customHeight="1">
      <c r="A60" s="85" t="s">
        <v>7</v>
      </c>
      <c r="B60" s="108"/>
      <c r="C60" s="105">
        <v>85.6</v>
      </c>
      <c r="D60" s="46">
        <f>D59/C59*100</f>
        <v>104.08070953436808</v>
      </c>
      <c r="E60" s="47">
        <f>E59/C59*100</f>
        <v>125.01847745750186</v>
      </c>
      <c r="F60" s="47">
        <f>F59/E59*100</f>
        <v>111.52822938220514</v>
      </c>
      <c r="G60" s="47"/>
      <c r="H60" s="47"/>
      <c r="I60" s="47">
        <f>I59/F59*100</f>
        <v>90.0344553405778</v>
      </c>
      <c r="J60" s="47">
        <f>J59/I59*100</f>
        <v>101.47188695908153</v>
      </c>
      <c r="K60" s="48">
        <f>K59/J59*100</f>
        <v>101.33449376269219</v>
      </c>
      <c r="L60" s="47">
        <f>L59/K59*100</f>
        <v>101.25966218150586</v>
      </c>
      <c r="M60" s="49"/>
      <c r="N60" s="50"/>
      <c r="O60" s="23"/>
      <c r="P60" s="84"/>
      <c r="Q60" s="23"/>
      <c r="R60" s="23"/>
      <c r="S60" s="23"/>
      <c r="T60" s="23"/>
      <c r="U60" s="23"/>
    </row>
    <row r="61" spans="1:21" s="24" customFormat="1" ht="12.75" customHeight="1" hidden="1">
      <c r="A61" s="85" t="s">
        <v>6</v>
      </c>
      <c r="B61" s="108"/>
      <c r="C61" s="101"/>
      <c r="D61" s="101"/>
      <c r="E61" s="102"/>
      <c r="F61" s="102"/>
      <c r="G61" s="102"/>
      <c r="H61" s="102"/>
      <c r="I61" s="112"/>
      <c r="J61" s="102"/>
      <c r="K61" s="115"/>
      <c r="L61" s="102"/>
      <c r="M61" s="72"/>
      <c r="N61" s="73"/>
      <c r="O61" s="23"/>
      <c r="P61" s="84"/>
      <c r="Q61" s="23"/>
      <c r="R61" s="23"/>
      <c r="S61" s="23"/>
      <c r="T61" s="23"/>
      <c r="U61" s="23"/>
    </row>
    <row r="62" spans="1:21" s="24" customFormat="1" ht="12.75" customHeight="1" hidden="1">
      <c r="A62" s="45" t="s">
        <v>7</v>
      </c>
      <c r="B62" s="108"/>
      <c r="C62" s="101"/>
      <c r="D62" s="101"/>
      <c r="E62" s="102"/>
      <c r="F62" s="102"/>
      <c r="G62" s="102"/>
      <c r="H62" s="102"/>
      <c r="I62" s="102"/>
      <c r="J62" s="102"/>
      <c r="K62" s="115"/>
      <c r="L62" s="102"/>
      <c r="M62" s="72"/>
      <c r="N62" s="73"/>
      <c r="O62" s="23"/>
      <c r="P62" s="84"/>
      <c r="Q62" s="23"/>
      <c r="R62" s="23"/>
      <c r="S62" s="23"/>
      <c r="T62" s="23"/>
      <c r="U62" s="23"/>
    </row>
    <row r="63" spans="1:21" s="24" customFormat="1" ht="12.75" customHeight="1" hidden="1">
      <c r="A63" s="85" t="s">
        <v>8</v>
      </c>
      <c r="B63" s="108"/>
      <c r="C63" s="101"/>
      <c r="D63" s="101"/>
      <c r="E63" s="102"/>
      <c r="F63" s="102"/>
      <c r="G63" s="102"/>
      <c r="H63" s="102"/>
      <c r="I63" s="103"/>
      <c r="J63" s="102"/>
      <c r="K63" s="115"/>
      <c r="L63" s="102"/>
      <c r="M63" s="72"/>
      <c r="N63" s="73"/>
      <c r="O63" s="23"/>
      <c r="P63" s="84"/>
      <c r="Q63" s="23"/>
      <c r="R63" s="23"/>
      <c r="S63" s="23"/>
      <c r="T63" s="23"/>
      <c r="U63" s="23"/>
    </row>
    <row r="64" spans="1:21" s="24" customFormat="1" ht="12.75" customHeight="1" hidden="1">
      <c r="A64" s="45" t="s">
        <v>7</v>
      </c>
      <c r="B64" s="108"/>
      <c r="C64" s="101"/>
      <c r="D64" s="101"/>
      <c r="E64" s="102"/>
      <c r="F64" s="102"/>
      <c r="G64" s="102"/>
      <c r="H64" s="102"/>
      <c r="I64" s="102"/>
      <c r="J64" s="102"/>
      <c r="K64" s="115"/>
      <c r="L64" s="102"/>
      <c r="M64" s="72"/>
      <c r="N64" s="73"/>
      <c r="O64" s="23"/>
      <c r="P64" s="84"/>
      <c r="Q64" s="23"/>
      <c r="R64" s="23"/>
      <c r="S64" s="23"/>
      <c r="T64" s="23"/>
      <c r="U64" s="23"/>
    </row>
    <row r="65" spans="1:21" s="24" customFormat="1" ht="15.75" customHeight="1">
      <c r="A65" s="45" t="s">
        <v>28</v>
      </c>
      <c r="B65" s="108"/>
      <c r="C65" s="81"/>
      <c r="D65" s="101"/>
      <c r="E65" s="102"/>
      <c r="F65" s="102"/>
      <c r="G65" s="102"/>
      <c r="H65" s="102"/>
      <c r="I65" s="102"/>
      <c r="J65" s="102"/>
      <c r="K65" s="115"/>
      <c r="L65" s="102"/>
      <c r="M65" s="72"/>
      <c r="N65" s="73"/>
      <c r="O65" s="23"/>
      <c r="P65" s="84"/>
      <c r="Q65" s="23"/>
      <c r="R65" s="23"/>
      <c r="S65" s="23"/>
      <c r="T65" s="23"/>
      <c r="U65" s="23"/>
    </row>
    <row r="66" spans="1:21" s="24" customFormat="1" ht="18.75" customHeight="1">
      <c r="A66" s="45" t="s">
        <v>21</v>
      </c>
      <c r="B66" s="108">
        <v>1727</v>
      </c>
      <c r="C66" s="105">
        <v>2206</v>
      </c>
      <c r="D66" s="105">
        <v>2022.904</v>
      </c>
      <c r="E66" s="106">
        <v>2079</v>
      </c>
      <c r="F66" s="106">
        <v>2400</v>
      </c>
      <c r="G66" s="106"/>
      <c r="H66" s="106"/>
      <c r="I66" s="106">
        <v>2315</v>
      </c>
      <c r="J66" s="106">
        <v>2350</v>
      </c>
      <c r="K66" s="107">
        <v>2380</v>
      </c>
      <c r="L66" s="106">
        <v>2409</v>
      </c>
      <c r="M66" s="72">
        <f>J66/F66*100</f>
        <v>97.91666666666666</v>
      </c>
      <c r="N66" s="73">
        <f>L66/F66*100</f>
        <v>100.37499999999999</v>
      </c>
      <c r="O66" s="23"/>
      <c r="P66" s="84"/>
      <c r="Q66" s="23"/>
      <c r="R66" s="23"/>
      <c r="S66" s="23"/>
      <c r="T66" s="23"/>
      <c r="U66" s="23"/>
    </row>
    <row r="67" spans="1:21" s="24" customFormat="1" ht="17.25" customHeight="1">
      <c r="A67" s="85" t="s">
        <v>7</v>
      </c>
      <c r="B67" s="108"/>
      <c r="C67" s="105">
        <v>106.7</v>
      </c>
      <c r="D67" s="46">
        <f>D66/C66*100</f>
        <v>91.70009066183137</v>
      </c>
      <c r="E67" s="47">
        <f>E66/C66*100</f>
        <v>94.2429737080689</v>
      </c>
      <c r="F67" s="47">
        <f>F66/E66*100</f>
        <v>115.44011544011543</v>
      </c>
      <c r="G67" s="47"/>
      <c r="H67" s="47"/>
      <c r="I67" s="47">
        <f>I66/F66*100</f>
        <v>96.45833333333333</v>
      </c>
      <c r="J67" s="47">
        <f>J66/I66*100</f>
        <v>101.51187904967603</v>
      </c>
      <c r="K67" s="48">
        <f>K66/J66*100</f>
        <v>101.27659574468085</v>
      </c>
      <c r="L67" s="47">
        <f>L66/K66*100</f>
        <v>101.21848739495798</v>
      </c>
      <c r="M67" s="49"/>
      <c r="N67" s="50"/>
      <c r="O67" s="23"/>
      <c r="P67" s="84"/>
      <c r="Q67" s="23"/>
      <c r="R67" s="23"/>
      <c r="S67" s="23"/>
      <c r="T67" s="23"/>
      <c r="U67" s="23"/>
    </row>
    <row r="68" spans="1:21" s="24" customFormat="1" ht="27.75" customHeight="1" hidden="1">
      <c r="A68" s="85" t="s">
        <v>29</v>
      </c>
      <c r="B68" s="108"/>
      <c r="C68" s="105"/>
      <c r="D68" s="105"/>
      <c r="E68" s="106"/>
      <c r="F68" s="106"/>
      <c r="G68" s="106"/>
      <c r="H68" s="106"/>
      <c r="I68" s="106"/>
      <c r="J68" s="106"/>
      <c r="K68" s="107"/>
      <c r="L68" s="106"/>
      <c r="M68" s="72"/>
      <c r="N68" s="73"/>
      <c r="O68" s="23"/>
      <c r="P68" s="84"/>
      <c r="Q68" s="23"/>
      <c r="R68" s="23"/>
      <c r="S68" s="23"/>
      <c r="T68" s="23"/>
      <c r="U68" s="23"/>
    </row>
    <row r="69" spans="1:21" s="24" customFormat="1" ht="1.5" customHeight="1" hidden="1">
      <c r="A69" s="85" t="s">
        <v>7</v>
      </c>
      <c r="B69" s="108"/>
      <c r="C69" s="105"/>
      <c r="D69" s="46" t="e">
        <f>D68/C68*100</f>
        <v>#DIV/0!</v>
      </c>
      <c r="E69" s="47"/>
      <c r="F69" s="47"/>
      <c r="G69" s="47"/>
      <c r="H69" s="47"/>
      <c r="I69" s="47" t="e">
        <f>I68/D68*100</f>
        <v>#DIV/0!</v>
      </c>
      <c r="J69" s="47" t="e">
        <f>J68/I68*100</f>
        <v>#DIV/0!</v>
      </c>
      <c r="K69" s="48" t="e">
        <f>K68/J68*100</f>
        <v>#DIV/0!</v>
      </c>
      <c r="L69" s="47"/>
      <c r="M69" s="72" t="e">
        <f>I68/C68*100</f>
        <v>#DIV/0!</v>
      </c>
      <c r="N69" s="73" t="e">
        <f>K68/C68*100</f>
        <v>#DIV/0!</v>
      </c>
      <c r="O69" s="23"/>
      <c r="P69" s="84"/>
      <c r="Q69" s="23"/>
      <c r="R69" s="23"/>
      <c r="S69" s="23"/>
      <c r="T69" s="23"/>
      <c r="U69" s="23"/>
    </row>
    <row r="70" spans="1:21" s="24" customFormat="1" ht="18" customHeight="1">
      <c r="A70" s="45" t="s">
        <v>22</v>
      </c>
      <c r="B70" s="108">
        <v>931.9</v>
      </c>
      <c r="C70" s="105">
        <v>500</v>
      </c>
      <c r="D70" s="105">
        <v>793.52</v>
      </c>
      <c r="E70" s="106">
        <v>1304</v>
      </c>
      <c r="F70" s="106">
        <v>1373</v>
      </c>
      <c r="G70" s="106"/>
      <c r="H70" s="106"/>
      <c r="I70" s="106">
        <v>1082</v>
      </c>
      <c r="J70" s="106">
        <v>1096</v>
      </c>
      <c r="K70" s="107">
        <v>1113</v>
      </c>
      <c r="L70" s="106">
        <v>1128</v>
      </c>
      <c r="M70" s="72">
        <f>J70/F70*100</f>
        <v>79.82520029133285</v>
      </c>
      <c r="N70" s="73">
        <f>L70/F70*100</f>
        <v>82.15586307356155</v>
      </c>
      <c r="O70" s="23"/>
      <c r="P70" s="84"/>
      <c r="Q70" s="23"/>
      <c r="R70" s="23"/>
      <c r="S70" s="23"/>
      <c r="T70" s="23"/>
      <c r="U70" s="23"/>
    </row>
    <row r="71" spans="1:21" s="24" customFormat="1" ht="18" customHeight="1">
      <c r="A71" s="45" t="s">
        <v>7</v>
      </c>
      <c r="B71" s="108"/>
      <c r="C71" s="105">
        <v>45.7</v>
      </c>
      <c r="D71" s="46">
        <f>D70/C70*100</f>
        <v>158.704</v>
      </c>
      <c r="E71" s="47">
        <f>E70/C70*100</f>
        <v>260.8</v>
      </c>
      <c r="F71" s="47">
        <f>F70/E70*100</f>
        <v>105.29141104294479</v>
      </c>
      <c r="G71" s="47"/>
      <c r="H71" s="47"/>
      <c r="I71" s="47">
        <f>I70/F70*100</f>
        <v>78.8055353241078</v>
      </c>
      <c r="J71" s="47">
        <f>J70/I70*100</f>
        <v>101.29390018484288</v>
      </c>
      <c r="K71" s="48">
        <f>K70/J70*100</f>
        <v>101.55109489051095</v>
      </c>
      <c r="L71" s="47">
        <f>L70/K70*100</f>
        <v>101.34770889487869</v>
      </c>
      <c r="M71" s="49"/>
      <c r="N71" s="50"/>
      <c r="O71" s="23"/>
      <c r="P71" s="84"/>
      <c r="Q71" s="23"/>
      <c r="R71" s="23"/>
      <c r="S71" s="23"/>
      <c r="T71" s="23"/>
      <c r="U71" s="23"/>
    </row>
    <row r="72" spans="1:21" s="24" customFormat="1" ht="14.25" customHeight="1">
      <c r="A72" s="85" t="s">
        <v>40</v>
      </c>
      <c r="B72" s="108">
        <v>2569</v>
      </c>
      <c r="C72" s="46">
        <v>1764</v>
      </c>
      <c r="D72" s="46">
        <v>1557.98</v>
      </c>
      <c r="E72" s="47">
        <v>1784</v>
      </c>
      <c r="F72" s="47">
        <v>1797</v>
      </c>
      <c r="G72" s="47"/>
      <c r="H72" s="47"/>
      <c r="I72" s="47">
        <v>1835</v>
      </c>
      <c r="J72" s="47">
        <v>1845</v>
      </c>
      <c r="K72" s="48">
        <v>1863</v>
      </c>
      <c r="L72" s="47">
        <v>1876</v>
      </c>
      <c r="M72" s="72">
        <f>J72/F72*100</f>
        <v>102.6711185308848</v>
      </c>
      <c r="N72" s="73">
        <f>L72/F72*100</f>
        <v>104.39621591541457</v>
      </c>
      <c r="O72" s="23"/>
      <c r="P72" s="84"/>
      <c r="Q72" s="23"/>
      <c r="R72" s="23"/>
      <c r="S72" s="23"/>
      <c r="T72" s="23"/>
      <c r="U72" s="23"/>
    </row>
    <row r="73" spans="1:21" s="24" customFormat="1" ht="18" customHeight="1">
      <c r="A73" s="85" t="s">
        <v>7</v>
      </c>
      <c r="B73" s="117"/>
      <c r="C73" s="46">
        <v>100.3</v>
      </c>
      <c r="D73" s="46">
        <f>D72/C72*100</f>
        <v>88.32086167800453</v>
      </c>
      <c r="E73" s="47">
        <f>E72/C72*100</f>
        <v>101.13378684807257</v>
      </c>
      <c r="F73" s="47">
        <f>F72/E72*100</f>
        <v>100.7286995515695</v>
      </c>
      <c r="G73" s="47"/>
      <c r="H73" s="47"/>
      <c r="I73" s="47">
        <f>I72/F72*100</f>
        <v>102.11463550361715</v>
      </c>
      <c r="J73" s="47">
        <f>J72/I72*100</f>
        <v>100.5449591280654</v>
      </c>
      <c r="K73" s="48">
        <f>K72/J72*100</f>
        <v>100.97560975609755</v>
      </c>
      <c r="L73" s="47">
        <f>L72/K72*100</f>
        <v>100.69779924852389</v>
      </c>
      <c r="M73" s="49"/>
      <c r="N73" s="50"/>
      <c r="O73" s="23"/>
      <c r="P73" s="84"/>
      <c r="Q73" s="23"/>
      <c r="R73" s="23"/>
      <c r="S73" s="23"/>
      <c r="T73" s="23"/>
      <c r="U73" s="23"/>
    </row>
    <row r="74" spans="1:21" s="24" customFormat="1" ht="40.5" hidden="1">
      <c r="A74" s="44" t="s">
        <v>12</v>
      </c>
      <c r="B74" s="117"/>
      <c r="C74" s="46"/>
      <c r="D74" s="46"/>
      <c r="E74" s="47"/>
      <c r="F74" s="47"/>
      <c r="G74" s="47"/>
      <c r="H74" s="47"/>
      <c r="I74" s="47"/>
      <c r="J74" s="47"/>
      <c r="K74" s="48"/>
      <c r="L74" s="47"/>
      <c r="M74" s="72"/>
      <c r="N74" s="73"/>
      <c r="O74" s="23"/>
      <c r="P74" s="23"/>
      <c r="Q74" s="23"/>
      <c r="R74" s="23"/>
      <c r="S74" s="23"/>
      <c r="T74" s="23"/>
      <c r="U74" s="23"/>
    </row>
    <row r="75" spans="1:21" s="24" customFormat="1" ht="20.25" hidden="1">
      <c r="A75" s="45" t="s">
        <v>13</v>
      </c>
      <c r="B75" s="117"/>
      <c r="C75" s="46"/>
      <c r="D75" s="46"/>
      <c r="E75" s="47"/>
      <c r="F75" s="47"/>
      <c r="G75" s="47"/>
      <c r="H75" s="47"/>
      <c r="I75" s="47"/>
      <c r="J75" s="47"/>
      <c r="K75" s="48"/>
      <c r="L75" s="47"/>
      <c r="M75" s="72"/>
      <c r="N75" s="73"/>
      <c r="O75" s="23"/>
      <c r="P75" s="23"/>
      <c r="Q75" s="23"/>
      <c r="R75" s="23"/>
      <c r="S75" s="23"/>
      <c r="T75" s="23"/>
      <c r="U75" s="23"/>
    </row>
    <row r="76" spans="1:21" s="24" customFormat="1" ht="60.75" hidden="1">
      <c r="A76" s="85" t="s">
        <v>6</v>
      </c>
      <c r="B76" s="117"/>
      <c r="C76" s="105"/>
      <c r="D76" s="101"/>
      <c r="E76" s="102"/>
      <c r="F76" s="102"/>
      <c r="G76" s="102"/>
      <c r="H76" s="102"/>
      <c r="I76" s="102"/>
      <c r="J76" s="102"/>
      <c r="K76" s="115"/>
      <c r="L76" s="102"/>
      <c r="M76" s="72"/>
      <c r="N76" s="73"/>
      <c r="O76" s="23"/>
      <c r="P76" s="23"/>
      <c r="Q76" s="23"/>
      <c r="R76" s="23"/>
      <c r="S76" s="23"/>
      <c r="T76" s="23"/>
      <c r="U76" s="23"/>
    </row>
    <row r="77" spans="1:21" s="24" customFormat="1" ht="20.25" hidden="1">
      <c r="A77" s="45" t="s">
        <v>7</v>
      </c>
      <c r="B77" s="117"/>
      <c r="C77" s="105"/>
      <c r="D77" s="101"/>
      <c r="E77" s="102"/>
      <c r="F77" s="102"/>
      <c r="G77" s="102"/>
      <c r="H77" s="102"/>
      <c r="I77" s="102"/>
      <c r="J77" s="102"/>
      <c r="K77" s="115"/>
      <c r="L77" s="102"/>
      <c r="M77" s="72"/>
      <c r="N77" s="73"/>
      <c r="O77" s="23"/>
      <c r="P77" s="23"/>
      <c r="Q77" s="23"/>
      <c r="R77" s="23"/>
      <c r="S77" s="23"/>
      <c r="T77" s="23"/>
      <c r="U77" s="23"/>
    </row>
    <row r="78" spans="1:21" s="24" customFormat="1" ht="81" hidden="1">
      <c r="A78" s="85" t="s">
        <v>8</v>
      </c>
      <c r="B78" s="117"/>
      <c r="C78" s="105"/>
      <c r="D78" s="101"/>
      <c r="E78" s="102"/>
      <c r="F78" s="102"/>
      <c r="G78" s="102"/>
      <c r="H78" s="102"/>
      <c r="I78" s="102"/>
      <c r="J78" s="102"/>
      <c r="K78" s="115"/>
      <c r="L78" s="102"/>
      <c r="M78" s="72"/>
      <c r="N78" s="73"/>
      <c r="O78" s="23"/>
      <c r="P78" s="23"/>
      <c r="Q78" s="23"/>
      <c r="R78" s="23"/>
      <c r="S78" s="23"/>
      <c r="T78" s="23"/>
      <c r="U78" s="23"/>
    </row>
    <row r="79" spans="1:21" s="24" customFormat="1" ht="20.25" hidden="1">
      <c r="A79" s="45" t="s">
        <v>7</v>
      </c>
      <c r="B79" s="117"/>
      <c r="C79" s="105"/>
      <c r="D79" s="101"/>
      <c r="E79" s="102"/>
      <c r="F79" s="102"/>
      <c r="G79" s="102"/>
      <c r="H79" s="102"/>
      <c r="I79" s="102"/>
      <c r="J79" s="102"/>
      <c r="K79" s="115"/>
      <c r="L79" s="102"/>
      <c r="M79" s="72"/>
      <c r="N79" s="73"/>
      <c r="O79" s="23"/>
      <c r="P79" s="23"/>
      <c r="Q79" s="23"/>
      <c r="R79" s="23"/>
      <c r="S79" s="23"/>
      <c r="T79" s="23"/>
      <c r="U79" s="23"/>
    </row>
    <row r="80" spans="1:21" s="24" customFormat="1" ht="20.25" hidden="1">
      <c r="A80" s="45" t="s">
        <v>28</v>
      </c>
      <c r="B80" s="117"/>
      <c r="C80" s="105"/>
      <c r="D80" s="101"/>
      <c r="E80" s="102"/>
      <c r="F80" s="102"/>
      <c r="G80" s="102"/>
      <c r="H80" s="102"/>
      <c r="I80" s="102"/>
      <c r="J80" s="102"/>
      <c r="K80" s="115"/>
      <c r="L80" s="102"/>
      <c r="M80" s="72"/>
      <c r="N80" s="73"/>
      <c r="O80" s="23"/>
      <c r="P80" s="23"/>
      <c r="Q80" s="23"/>
      <c r="R80" s="23"/>
      <c r="S80" s="23"/>
      <c r="T80" s="23"/>
      <c r="U80" s="23"/>
    </row>
    <row r="81" spans="1:21" s="24" customFormat="1" ht="40.5" hidden="1">
      <c r="A81" s="45" t="s">
        <v>21</v>
      </c>
      <c r="B81" s="117"/>
      <c r="C81" s="105"/>
      <c r="D81" s="101"/>
      <c r="E81" s="102"/>
      <c r="F81" s="102"/>
      <c r="G81" s="102"/>
      <c r="H81" s="102"/>
      <c r="I81" s="102"/>
      <c r="J81" s="102"/>
      <c r="K81" s="115"/>
      <c r="L81" s="102"/>
      <c r="M81" s="72"/>
      <c r="N81" s="73"/>
      <c r="O81" s="23"/>
      <c r="P81" s="23"/>
      <c r="Q81" s="23"/>
      <c r="R81" s="23"/>
      <c r="S81" s="23"/>
      <c r="T81" s="23"/>
      <c r="U81" s="23"/>
    </row>
    <row r="82" spans="1:21" s="24" customFormat="1" ht="20.25" hidden="1">
      <c r="A82" s="85" t="s">
        <v>7</v>
      </c>
      <c r="B82" s="117"/>
      <c r="C82" s="105"/>
      <c r="D82" s="46" t="e">
        <f>D81/C81*100</f>
        <v>#DIV/0!</v>
      </c>
      <c r="E82" s="47"/>
      <c r="F82" s="47"/>
      <c r="G82" s="47"/>
      <c r="H82" s="47"/>
      <c r="I82" s="47" t="e">
        <f>I81/D81*100</f>
        <v>#DIV/0!</v>
      </c>
      <c r="J82" s="47" t="e">
        <f>J81/I81*100</f>
        <v>#DIV/0!</v>
      </c>
      <c r="K82" s="48" t="e">
        <f>K81/J81*100</f>
        <v>#DIV/0!</v>
      </c>
      <c r="L82" s="47"/>
      <c r="M82" s="72" t="e">
        <f>I81/C81*100</f>
        <v>#DIV/0!</v>
      </c>
      <c r="N82" s="73" t="e">
        <f>K81/C81*100</f>
        <v>#DIV/0!</v>
      </c>
      <c r="O82" s="23"/>
      <c r="P82" s="23"/>
      <c r="Q82" s="23"/>
      <c r="R82" s="23"/>
      <c r="S82" s="23"/>
      <c r="T82" s="23"/>
      <c r="U82" s="23"/>
    </row>
    <row r="83" spans="1:21" s="24" customFormat="1" ht="30" customHeight="1" hidden="1">
      <c r="A83" s="85" t="s">
        <v>29</v>
      </c>
      <c r="B83" s="117"/>
      <c r="C83" s="105"/>
      <c r="D83" s="101"/>
      <c r="E83" s="102"/>
      <c r="F83" s="102"/>
      <c r="G83" s="102"/>
      <c r="H83" s="102"/>
      <c r="I83" s="102"/>
      <c r="J83" s="102"/>
      <c r="K83" s="115"/>
      <c r="L83" s="102"/>
      <c r="M83" s="72"/>
      <c r="N83" s="73"/>
      <c r="O83" s="23"/>
      <c r="P83" s="23"/>
      <c r="Q83" s="23"/>
      <c r="R83" s="23"/>
      <c r="S83" s="23"/>
      <c r="T83" s="23"/>
      <c r="U83" s="23"/>
    </row>
    <row r="84" spans="1:21" s="24" customFormat="1" ht="20.25" hidden="1">
      <c r="A84" s="85" t="s">
        <v>7</v>
      </c>
      <c r="B84" s="117"/>
      <c r="C84" s="105"/>
      <c r="D84" s="46" t="e">
        <f>D83/C83*100</f>
        <v>#DIV/0!</v>
      </c>
      <c r="E84" s="47"/>
      <c r="F84" s="47"/>
      <c r="G84" s="47"/>
      <c r="H84" s="47"/>
      <c r="I84" s="47" t="e">
        <f>I83/D83*100</f>
        <v>#DIV/0!</v>
      </c>
      <c r="J84" s="47" t="e">
        <f>J83/I83*100</f>
        <v>#DIV/0!</v>
      </c>
      <c r="K84" s="48" t="e">
        <f>K83/J83*100</f>
        <v>#DIV/0!</v>
      </c>
      <c r="L84" s="47"/>
      <c r="M84" s="72" t="e">
        <f>I83/C83*100</f>
        <v>#DIV/0!</v>
      </c>
      <c r="N84" s="73" t="e">
        <f>K83/C83*100</f>
        <v>#DIV/0!</v>
      </c>
      <c r="O84" s="23"/>
      <c r="P84" s="23"/>
      <c r="Q84" s="23"/>
      <c r="R84" s="23"/>
      <c r="S84" s="23"/>
      <c r="T84" s="23"/>
      <c r="U84" s="23"/>
    </row>
    <row r="85" spans="1:21" s="24" customFormat="1" ht="20.25">
      <c r="A85" s="45" t="s">
        <v>22</v>
      </c>
      <c r="B85" s="108">
        <v>2569</v>
      </c>
      <c r="C85" s="105">
        <v>1764</v>
      </c>
      <c r="D85" s="118">
        <v>1557.98</v>
      </c>
      <c r="E85" s="119">
        <v>1784</v>
      </c>
      <c r="F85" s="119">
        <v>1797</v>
      </c>
      <c r="G85" s="119"/>
      <c r="H85" s="119"/>
      <c r="I85" s="119">
        <v>1835</v>
      </c>
      <c r="J85" s="119">
        <v>1845</v>
      </c>
      <c r="K85" s="120">
        <v>1863</v>
      </c>
      <c r="L85" s="119">
        <v>1876</v>
      </c>
      <c r="M85" s="72">
        <f>J85/F85*100</f>
        <v>102.6711185308848</v>
      </c>
      <c r="N85" s="73">
        <f>L85/F85*100</f>
        <v>104.39621591541457</v>
      </c>
      <c r="O85" s="23"/>
      <c r="P85" s="23"/>
      <c r="Q85" s="23"/>
      <c r="R85" s="23"/>
      <c r="S85" s="23"/>
      <c r="T85" s="23"/>
      <c r="U85" s="23"/>
    </row>
    <row r="86" spans="1:21" s="24" customFormat="1" ht="20.25">
      <c r="A86" s="45" t="s">
        <v>7</v>
      </c>
      <c r="B86" s="45"/>
      <c r="C86" s="105">
        <v>111.3</v>
      </c>
      <c r="D86" s="46">
        <f>D85/C85*100</f>
        <v>88.32086167800453</v>
      </c>
      <c r="E86" s="47">
        <f>E85/C85*100</f>
        <v>101.13378684807257</v>
      </c>
      <c r="F86" s="47">
        <f>F85/E85*100</f>
        <v>100.7286995515695</v>
      </c>
      <c r="G86" s="47"/>
      <c r="H86" s="47"/>
      <c r="I86" s="47">
        <f>I85/F85*100</f>
        <v>102.11463550361715</v>
      </c>
      <c r="J86" s="47">
        <f>J85/I85*100</f>
        <v>100.5449591280654</v>
      </c>
      <c r="K86" s="48">
        <f>K85/J85*100</f>
        <v>100.97560975609755</v>
      </c>
      <c r="L86" s="47">
        <f>L85/K85*100</f>
        <v>100.69779924852389</v>
      </c>
      <c r="M86" s="49"/>
      <c r="N86" s="50"/>
      <c r="O86" s="23"/>
      <c r="P86" s="23"/>
      <c r="Q86" s="23"/>
      <c r="R86" s="23"/>
      <c r="S86" s="23"/>
      <c r="T86" s="23"/>
      <c r="U86" s="23"/>
    </row>
    <row r="87" spans="1:21" s="24" customFormat="1" ht="18" customHeight="1">
      <c r="A87" s="45" t="s">
        <v>57</v>
      </c>
      <c r="B87" s="116">
        <f>101.922+2.367</f>
        <v>104.289</v>
      </c>
      <c r="C87" s="105">
        <v>103.1</v>
      </c>
      <c r="D87" s="105">
        <f>108.095+2.805</f>
        <v>110.9</v>
      </c>
      <c r="E87" s="106">
        <v>131.1</v>
      </c>
      <c r="F87" s="106">
        <v>144.2</v>
      </c>
      <c r="G87" s="106"/>
      <c r="H87" s="106"/>
      <c r="I87" s="106">
        <v>146.6</v>
      </c>
      <c r="J87" s="106">
        <v>146.9</v>
      </c>
      <c r="K87" s="107">
        <v>148.5</v>
      </c>
      <c r="L87" s="106">
        <v>149.5</v>
      </c>
      <c r="M87" s="72">
        <f>J87/F87*100</f>
        <v>101.872399445215</v>
      </c>
      <c r="N87" s="73">
        <f>L87/F87*100</f>
        <v>103.6754507628294</v>
      </c>
      <c r="O87" s="23"/>
      <c r="P87" s="23"/>
      <c r="Q87" s="23"/>
      <c r="R87" s="23"/>
      <c r="S87" s="23"/>
      <c r="T87" s="23"/>
      <c r="U87" s="23"/>
    </row>
    <row r="88" spans="1:21" s="24" customFormat="1" ht="3.75" customHeight="1" hidden="1">
      <c r="A88" s="45" t="s">
        <v>7</v>
      </c>
      <c r="B88" s="81"/>
      <c r="C88" s="105">
        <f>C87/B87*100</f>
        <v>98.85989893469109</v>
      </c>
      <c r="D88" s="114">
        <f>D87/C87*100</f>
        <v>107.56547041707081</v>
      </c>
      <c r="E88" s="121">
        <f>E87/C87*100</f>
        <v>127.15809893307468</v>
      </c>
      <c r="F88" s="121"/>
      <c r="G88" s="121"/>
      <c r="H88" s="121"/>
      <c r="I88" s="106">
        <f>I87/E87*100</f>
        <v>111.8230358504958</v>
      </c>
      <c r="J88" s="106">
        <f>J87/I87*100</f>
        <v>100.20463847203276</v>
      </c>
      <c r="K88" s="107">
        <f>K87/J87*100</f>
        <v>101.08917631041525</v>
      </c>
      <c r="L88" s="106">
        <f>L87/K87*100</f>
        <v>100.67340067340066</v>
      </c>
      <c r="M88" s="49"/>
      <c r="N88" s="50"/>
      <c r="O88" s="23"/>
      <c r="P88" s="23"/>
      <c r="Q88" s="23"/>
      <c r="R88" s="23"/>
      <c r="S88" s="23"/>
      <c r="T88" s="23"/>
      <c r="U88" s="23"/>
    </row>
    <row r="89" spans="1:21" s="24" customFormat="1" ht="29.25" customHeight="1" hidden="1">
      <c r="A89" s="122"/>
      <c r="B89" s="122"/>
      <c r="C89" s="123"/>
      <c r="D89" s="123"/>
      <c r="E89" s="124"/>
      <c r="F89" s="124"/>
      <c r="G89" s="124"/>
      <c r="H89" s="124"/>
      <c r="I89" s="124"/>
      <c r="J89" s="125"/>
      <c r="K89" s="126"/>
      <c r="L89" s="102"/>
      <c r="M89" s="127"/>
      <c r="N89" s="128"/>
      <c r="O89" s="23"/>
      <c r="P89" s="23"/>
      <c r="Q89" s="23"/>
      <c r="R89" s="23"/>
      <c r="S89" s="23"/>
      <c r="T89" s="23"/>
      <c r="U89" s="23"/>
    </row>
    <row r="90" spans="1:21" s="24" customFormat="1" ht="20.25" hidden="1">
      <c r="A90" s="129"/>
      <c r="B90" s="129"/>
      <c r="C90" s="130"/>
      <c r="D90" s="130"/>
      <c r="E90" s="125"/>
      <c r="F90" s="125"/>
      <c r="G90" s="125"/>
      <c r="H90" s="125"/>
      <c r="I90" s="125"/>
      <c r="J90" s="125"/>
      <c r="K90" s="131"/>
      <c r="L90" s="102"/>
      <c r="M90" s="132"/>
      <c r="N90" s="133"/>
      <c r="O90" s="23"/>
      <c r="P90" s="23"/>
      <c r="Q90" s="23"/>
      <c r="R90" s="23"/>
      <c r="S90" s="23"/>
      <c r="T90" s="23"/>
      <c r="U90" s="23"/>
    </row>
    <row r="91" spans="1:21" s="24" customFormat="1" ht="20.25" hidden="1">
      <c r="A91" s="129"/>
      <c r="B91" s="129"/>
      <c r="C91" s="130"/>
      <c r="D91" s="130"/>
      <c r="E91" s="125"/>
      <c r="F91" s="125"/>
      <c r="G91" s="125"/>
      <c r="H91" s="125"/>
      <c r="I91" s="125"/>
      <c r="J91" s="125"/>
      <c r="K91" s="131"/>
      <c r="L91" s="102"/>
      <c r="M91" s="132"/>
      <c r="N91" s="133"/>
      <c r="O91" s="23"/>
      <c r="P91" s="23"/>
      <c r="Q91" s="23"/>
      <c r="R91" s="23"/>
      <c r="S91" s="23"/>
      <c r="T91" s="23"/>
      <c r="U91" s="23"/>
    </row>
    <row r="92" spans="1:21" s="24" customFormat="1" ht="81" hidden="1">
      <c r="A92" s="134" t="s">
        <v>8</v>
      </c>
      <c r="B92" s="135"/>
      <c r="C92" s="136"/>
      <c r="D92" s="137"/>
      <c r="E92" s="138"/>
      <c r="F92" s="138"/>
      <c r="G92" s="138"/>
      <c r="H92" s="138"/>
      <c r="I92" s="139"/>
      <c r="J92" s="139"/>
      <c r="K92" s="140"/>
      <c r="L92" s="106"/>
      <c r="M92" s="132"/>
      <c r="N92" s="133"/>
      <c r="O92" s="23"/>
      <c r="P92" s="23"/>
      <c r="Q92" s="23"/>
      <c r="R92" s="23"/>
      <c r="S92" s="23"/>
      <c r="T92" s="23"/>
      <c r="U92" s="23"/>
    </row>
    <row r="93" spans="1:21" s="24" customFormat="1" ht="11.25" customHeight="1" hidden="1">
      <c r="A93" s="141" t="s">
        <v>7</v>
      </c>
      <c r="B93" s="142"/>
      <c r="C93" s="136"/>
      <c r="D93" s="137"/>
      <c r="E93" s="138"/>
      <c r="F93" s="138"/>
      <c r="G93" s="138"/>
      <c r="H93" s="138"/>
      <c r="I93" s="138"/>
      <c r="J93" s="139"/>
      <c r="K93" s="131"/>
      <c r="L93" s="102"/>
      <c r="M93" s="132"/>
      <c r="N93" s="133"/>
      <c r="O93" s="23"/>
      <c r="P93" s="23"/>
      <c r="Q93" s="23"/>
      <c r="R93" s="23"/>
      <c r="S93" s="23"/>
      <c r="T93" s="23"/>
      <c r="U93" s="23"/>
    </row>
    <row r="94" spans="1:21" s="24" customFormat="1" ht="31.5" customHeight="1" hidden="1">
      <c r="A94" s="134" t="s">
        <v>11</v>
      </c>
      <c r="B94" s="135"/>
      <c r="C94" s="136"/>
      <c r="D94" s="137"/>
      <c r="E94" s="138"/>
      <c r="F94" s="138"/>
      <c r="G94" s="138"/>
      <c r="H94" s="138"/>
      <c r="I94" s="139"/>
      <c r="J94" s="139"/>
      <c r="K94" s="140"/>
      <c r="L94" s="106"/>
      <c r="M94" s="132"/>
      <c r="N94" s="133"/>
      <c r="O94" s="23"/>
      <c r="P94" s="23"/>
      <c r="Q94" s="23"/>
      <c r="R94" s="23"/>
      <c r="S94" s="23"/>
      <c r="T94" s="23"/>
      <c r="U94" s="23"/>
    </row>
    <row r="95" spans="1:21" s="24" customFormat="1" ht="26.25" customHeight="1" hidden="1">
      <c r="A95" s="141" t="s">
        <v>7</v>
      </c>
      <c r="B95" s="142"/>
      <c r="C95" s="137"/>
      <c r="D95" s="137"/>
      <c r="E95" s="138"/>
      <c r="F95" s="138"/>
      <c r="G95" s="138"/>
      <c r="H95" s="138"/>
      <c r="I95" s="138"/>
      <c r="J95" s="138"/>
      <c r="K95" s="131"/>
      <c r="L95" s="102"/>
      <c r="M95" s="132"/>
      <c r="N95" s="133"/>
      <c r="O95" s="23"/>
      <c r="P95" s="23"/>
      <c r="Q95" s="23"/>
      <c r="R95" s="23"/>
      <c r="S95" s="23"/>
      <c r="T95" s="23"/>
      <c r="U95" s="23"/>
    </row>
    <row r="96" spans="1:21" s="24" customFormat="1" ht="15.75" customHeight="1">
      <c r="A96" s="143" t="s">
        <v>12</v>
      </c>
      <c r="B96" s="144">
        <v>751.2</v>
      </c>
      <c r="C96" s="145">
        <v>745.2</v>
      </c>
      <c r="D96" s="145">
        <v>531.4</v>
      </c>
      <c r="E96" s="146">
        <v>1015.7</v>
      </c>
      <c r="F96" s="146">
        <v>957</v>
      </c>
      <c r="G96" s="146" t="s">
        <v>47</v>
      </c>
      <c r="H96" s="146"/>
      <c r="I96" s="146">
        <v>1011</v>
      </c>
      <c r="J96" s="146">
        <v>1080.8</v>
      </c>
      <c r="K96" s="147">
        <v>1200.6</v>
      </c>
      <c r="L96" s="47">
        <v>1282.3</v>
      </c>
      <c r="M96" s="132">
        <f>J96/F96*100</f>
        <v>112.93625914315568</v>
      </c>
      <c r="N96" s="148">
        <f>L96/F96*100</f>
        <v>133.99164054336467</v>
      </c>
      <c r="O96" s="23"/>
      <c r="P96" s="23"/>
      <c r="Q96" s="23"/>
      <c r="R96" s="23"/>
      <c r="S96" s="23"/>
      <c r="T96" s="23"/>
      <c r="U96" s="23"/>
    </row>
    <row r="97" spans="1:21" s="24" customFormat="1" ht="15" customHeight="1">
      <c r="A97" s="149" t="s">
        <v>62</v>
      </c>
      <c r="B97" s="149"/>
      <c r="C97" s="150">
        <v>102.7</v>
      </c>
      <c r="D97" s="145">
        <f>D96/C96*100</f>
        <v>71.30971551261406</v>
      </c>
      <c r="E97" s="146">
        <f>E96/C96*100</f>
        <v>136.29898013955986</v>
      </c>
      <c r="F97" s="146">
        <f>F96/E96*100</f>
        <v>94.22073446883921</v>
      </c>
      <c r="G97" s="146"/>
      <c r="H97" s="146"/>
      <c r="I97" s="146">
        <f>I96/F96*100</f>
        <v>105.64263322884014</v>
      </c>
      <c r="J97" s="146">
        <f>J96/I96*100</f>
        <v>106.90405539070227</v>
      </c>
      <c r="K97" s="147">
        <f>K96/J96*100</f>
        <v>111.08438193930421</v>
      </c>
      <c r="L97" s="47">
        <f>L96/K96*100</f>
        <v>106.8049308678994</v>
      </c>
      <c r="M97" s="151"/>
      <c r="N97" s="50"/>
      <c r="O97" s="23"/>
      <c r="P97" s="23"/>
      <c r="Q97" s="23"/>
      <c r="R97" s="23"/>
      <c r="S97" s="23"/>
      <c r="T97" s="23"/>
      <c r="U97" s="23"/>
    </row>
    <row r="98" spans="1:21" s="24" customFormat="1" ht="19.5" customHeight="1">
      <c r="A98" s="143" t="s">
        <v>14</v>
      </c>
      <c r="B98" s="144">
        <v>9317.5</v>
      </c>
      <c r="C98" s="145">
        <v>12014.6</v>
      </c>
      <c r="D98" s="150">
        <f>C98+C98*10.4%</f>
        <v>13264.118400000001</v>
      </c>
      <c r="E98" s="152">
        <v>12670.8</v>
      </c>
      <c r="F98" s="152">
        <v>12960.2</v>
      </c>
      <c r="G98" s="152">
        <v>12026.353</v>
      </c>
      <c r="H98" s="152"/>
      <c r="I98" s="152">
        <v>13508.9</v>
      </c>
      <c r="J98" s="152">
        <v>14259.7</v>
      </c>
      <c r="K98" s="153">
        <v>15185.5</v>
      </c>
      <c r="L98" s="154">
        <v>16329.2</v>
      </c>
      <c r="M98" s="155">
        <f>J98/F98*100</f>
        <v>110.02685143747782</v>
      </c>
      <c r="N98" s="156">
        <f>L98/F98*100</f>
        <v>125.99496921343807</v>
      </c>
      <c r="O98" s="23"/>
      <c r="P98" s="23"/>
      <c r="Q98" s="23"/>
      <c r="R98" s="23"/>
      <c r="S98" s="23"/>
      <c r="T98" s="23"/>
      <c r="U98" s="23"/>
    </row>
    <row r="99" spans="1:21" s="24" customFormat="1" ht="15" customHeight="1">
      <c r="A99" s="149" t="s">
        <v>5</v>
      </c>
      <c r="B99" s="157"/>
      <c r="C99" s="145">
        <v>115.3</v>
      </c>
      <c r="D99" s="145">
        <f>D98/C98*100</f>
        <v>110.4</v>
      </c>
      <c r="E99" s="146">
        <f>E98/C98*100</f>
        <v>105.46168827926023</v>
      </c>
      <c r="F99" s="146">
        <f>F98/E98*100</f>
        <v>102.28399153960288</v>
      </c>
      <c r="G99" s="146"/>
      <c r="H99" s="146"/>
      <c r="I99" s="146">
        <f>I98/F98*100</f>
        <v>104.23373096094195</v>
      </c>
      <c r="J99" s="146">
        <f>J98/I98*100</f>
        <v>105.55781743887364</v>
      </c>
      <c r="K99" s="147">
        <f>K98/J98*100</f>
        <v>106.49242270173987</v>
      </c>
      <c r="L99" s="47">
        <f>L98/K98*100</f>
        <v>107.53152678542031</v>
      </c>
      <c r="M99" s="132"/>
      <c r="N99" s="133"/>
      <c r="O99" s="23"/>
      <c r="P99" s="23"/>
      <c r="Q99" s="23"/>
      <c r="R99" s="23"/>
      <c r="S99" s="23"/>
      <c r="T99" s="23"/>
      <c r="U99" s="23"/>
    </row>
    <row r="100" spans="1:21" s="24" customFormat="1" ht="37.5" customHeight="1">
      <c r="A100" s="143" t="s">
        <v>15</v>
      </c>
      <c r="B100" s="144">
        <v>204.3</v>
      </c>
      <c r="C100" s="145">
        <v>297.7</v>
      </c>
      <c r="D100" s="145">
        <f>C100+C100*5%</f>
        <v>312.585</v>
      </c>
      <c r="E100" s="146">
        <v>298.5</v>
      </c>
      <c r="F100" s="146">
        <v>317.4</v>
      </c>
      <c r="G100" s="146"/>
      <c r="H100" s="146"/>
      <c r="I100" s="146">
        <v>334.1</v>
      </c>
      <c r="J100" s="146">
        <v>356.5</v>
      </c>
      <c r="K100" s="147">
        <v>379</v>
      </c>
      <c r="L100" s="47">
        <v>404.4</v>
      </c>
      <c r="M100" s="132">
        <f>J100/F100*100</f>
        <v>112.31884057971016</v>
      </c>
      <c r="N100" s="148">
        <f>L100/F100*100</f>
        <v>127.4102079395085</v>
      </c>
      <c r="O100" s="23"/>
      <c r="P100" s="23"/>
      <c r="Q100" s="23"/>
      <c r="R100" s="23"/>
      <c r="S100" s="23"/>
      <c r="T100" s="23"/>
      <c r="U100" s="23"/>
    </row>
    <row r="101" spans="1:21" s="24" customFormat="1" ht="16.5" customHeight="1">
      <c r="A101" s="149" t="s">
        <v>5</v>
      </c>
      <c r="B101" s="149"/>
      <c r="C101" s="145">
        <v>116.9</v>
      </c>
      <c r="D101" s="145">
        <f>D100/C100*100</f>
        <v>105</v>
      </c>
      <c r="E101" s="146">
        <f>E100/C100*100</f>
        <v>100.2687269062815</v>
      </c>
      <c r="F101" s="146">
        <f>F100/E100*100</f>
        <v>106.33165829145727</v>
      </c>
      <c r="G101" s="146"/>
      <c r="H101" s="146"/>
      <c r="I101" s="146">
        <f>I100/F100*100</f>
        <v>105.26149968494016</v>
      </c>
      <c r="J101" s="146">
        <f>J100/I100*100</f>
        <v>106.70457946722539</v>
      </c>
      <c r="K101" s="147">
        <f>K100/J100*100</f>
        <v>106.31136044880785</v>
      </c>
      <c r="L101" s="47">
        <f>L100/K100*100</f>
        <v>106.7018469656992</v>
      </c>
      <c r="M101" s="158"/>
      <c r="N101" s="50"/>
      <c r="O101" s="23"/>
      <c r="P101" s="23"/>
      <c r="Q101" s="23"/>
      <c r="R101" s="23"/>
      <c r="S101" s="23"/>
      <c r="T101" s="23"/>
      <c r="U101" s="23"/>
    </row>
    <row r="102" spans="1:21" s="24" customFormat="1" ht="76.5" customHeight="1">
      <c r="A102" s="159" t="s">
        <v>54</v>
      </c>
      <c r="B102" s="160">
        <v>1765</v>
      </c>
      <c r="C102" s="145">
        <v>1623.6</v>
      </c>
      <c r="D102" s="145">
        <f>C102+C102*4.8%</f>
        <v>1701.5328</v>
      </c>
      <c r="E102" s="146">
        <v>1295.2</v>
      </c>
      <c r="F102" s="146">
        <v>1517.8</v>
      </c>
      <c r="G102" s="146">
        <v>1806.18</v>
      </c>
      <c r="H102" s="146"/>
      <c r="I102" s="146">
        <v>1235.6</v>
      </c>
      <c r="J102" s="146">
        <v>1316</v>
      </c>
      <c r="K102" s="147">
        <v>1413.9</v>
      </c>
      <c r="L102" s="47">
        <v>1524.8</v>
      </c>
      <c r="M102" s="127">
        <f>J102/F102*100</f>
        <v>86.70444063776519</v>
      </c>
      <c r="N102" s="161">
        <f>L102/F102*100</f>
        <v>100.46119383317959</v>
      </c>
      <c r="O102" s="23"/>
      <c r="P102" s="23"/>
      <c r="Q102" s="23"/>
      <c r="R102" s="23"/>
      <c r="S102" s="23"/>
      <c r="T102" s="23"/>
      <c r="U102" s="23"/>
    </row>
    <row r="103" spans="1:21" s="24" customFormat="1" ht="20.25">
      <c r="A103" s="149" t="s">
        <v>60</v>
      </c>
      <c r="B103" s="149"/>
      <c r="C103" s="145">
        <v>101.1</v>
      </c>
      <c r="D103" s="145">
        <f>D102/C102/D104*10000</f>
        <v>100.47938638542666</v>
      </c>
      <c r="E103" s="146">
        <f>E102/C102/E104*10000</f>
        <v>75.04547806959299</v>
      </c>
      <c r="F103" s="146">
        <f>F102/E102/F104*10000</f>
        <v>113.33320589756794</v>
      </c>
      <c r="G103" s="146"/>
      <c r="H103" s="146"/>
      <c r="I103" s="146">
        <f>I102/F102/I104*10000</f>
        <v>77.3098765807511</v>
      </c>
      <c r="J103" s="146">
        <f>J102/I102/J104*10000</f>
        <v>101.92053605864923</v>
      </c>
      <c r="K103" s="147">
        <f>K102/J102/K104*10000</f>
        <v>102.91112042762813</v>
      </c>
      <c r="L103" s="47">
        <f>L102/K102/L104*10000</f>
        <v>103.5961126727301</v>
      </c>
      <c r="M103" s="151"/>
      <c r="N103" s="50"/>
      <c r="O103" s="23"/>
      <c r="P103" s="23"/>
      <c r="Q103" s="23"/>
      <c r="R103" s="23"/>
      <c r="S103" s="23"/>
      <c r="T103" s="23"/>
      <c r="U103" s="23"/>
    </row>
    <row r="104" spans="1:21" s="24" customFormat="1" ht="19.5" customHeight="1">
      <c r="A104" s="80" t="s">
        <v>61</v>
      </c>
      <c r="B104" s="80"/>
      <c r="C104" s="145">
        <v>99.6</v>
      </c>
      <c r="D104" s="145">
        <v>104.3</v>
      </c>
      <c r="E104" s="146">
        <v>106.3</v>
      </c>
      <c r="F104" s="146">
        <v>103.4</v>
      </c>
      <c r="G104" s="146"/>
      <c r="H104" s="146"/>
      <c r="I104" s="146">
        <v>105.3</v>
      </c>
      <c r="J104" s="146">
        <v>104.5</v>
      </c>
      <c r="K104" s="147">
        <v>104.4</v>
      </c>
      <c r="L104" s="47">
        <v>104.1</v>
      </c>
      <c r="M104" s="132"/>
      <c r="N104" s="128"/>
      <c r="O104" s="23"/>
      <c r="P104" s="23"/>
      <c r="Q104" s="23"/>
      <c r="R104" s="23"/>
      <c r="S104" s="23"/>
      <c r="T104" s="23"/>
      <c r="U104" s="23"/>
    </row>
    <row r="105" spans="1:21" s="24" customFormat="1" ht="39" customHeight="1">
      <c r="A105" s="159" t="s">
        <v>50</v>
      </c>
      <c r="B105" s="160">
        <v>1394.5</v>
      </c>
      <c r="C105" s="145">
        <v>425.1</v>
      </c>
      <c r="D105" s="145">
        <v>622</v>
      </c>
      <c r="E105" s="146">
        <v>759.2</v>
      </c>
      <c r="F105" s="146">
        <v>714.6</v>
      </c>
      <c r="G105" s="146">
        <v>425.1</v>
      </c>
      <c r="H105" s="146"/>
      <c r="I105" s="146">
        <v>776.5</v>
      </c>
      <c r="J105" s="146">
        <v>831.1</v>
      </c>
      <c r="K105" s="147">
        <v>891.6</v>
      </c>
      <c r="L105" s="47">
        <v>957.2</v>
      </c>
      <c r="M105" s="132">
        <f>J105/F105*100</f>
        <v>116.30282675622725</v>
      </c>
      <c r="N105" s="148">
        <f>L105/F105*100</f>
        <v>133.94906241253847</v>
      </c>
      <c r="O105" s="23"/>
      <c r="P105" s="23"/>
      <c r="Q105" s="23"/>
      <c r="R105" s="23"/>
      <c r="S105" s="23"/>
      <c r="T105" s="23"/>
      <c r="U105" s="23"/>
    </row>
    <row r="106" spans="1:21" s="24" customFormat="1" ht="16.5" customHeight="1">
      <c r="A106" s="80" t="s">
        <v>60</v>
      </c>
      <c r="B106" s="80"/>
      <c r="C106" s="145">
        <v>74.5</v>
      </c>
      <c r="D106" s="145">
        <f>D105/C105/D107*10000</f>
        <v>142.4717753563684</v>
      </c>
      <c r="E106" s="146">
        <v>80.6</v>
      </c>
      <c r="F106" s="146">
        <f>F105/E105/F107*10000</f>
        <v>94.03136378900341</v>
      </c>
      <c r="G106" s="146"/>
      <c r="H106" s="146"/>
      <c r="I106" s="146">
        <f>I105/F105/I107*10000</f>
        <v>100.14948261474629</v>
      </c>
      <c r="J106" s="146">
        <f>J105/I105/J107*10000</f>
        <v>102.03198459023618</v>
      </c>
      <c r="K106" s="147">
        <f>K105/J105/K107*10000</f>
        <v>102.17096103271052</v>
      </c>
      <c r="L106" s="47">
        <f>L105/K105/L107*10000</f>
        <v>102.44041931650452</v>
      </c>
      <c r="M106" s="151"/>
      <c r="N106" s="50"/>
      <c r="O106" s="23"/>
      <c r="P106" s="23"/>
      <c r="Q106" s="23"/>
      <c r="R106" s="23"/>
      <c r="S106" s="23"/>
      <c r="T106" s="23"/>
      <c r="U106" s="23"/>
    </row>
    <row r="107" spans="1:21" s="24" customFormat="1" ht="41.25" customHeight="1">
      <c r="A107" s="80" t="s">
        <v>61</v>
      </c>
      <c r="B107" s="80"/>
      <c r="C107" s="145">
        <v>94.5</v>
      </c>
      <c r="D107" s="145">
        <v>102.7</v>
      </c>
      <c r="E107" s="146">
        <v>99.5</v>
      </c>
      <c r="F107" s="146">
        <v>100.1</v>
      </c>
      <c r="G107" s="146"/>
      <c r="H107" s="146"/>
      <c r="I107" s="146">
        <v>108.5</v>
      </c>
      <c r="J107" s="146">
        <v>104.9</v>
      </c>
      <c r="K107" s="147">
        <v>105</v>
      </c>
      <c r="L107" s="47">
        <v>104.8</v>
      </c>
      <c r="M107" s="132"/>
      <c r="N107" s="128"/>
      <c r="O107" s="23"/>
      <c r="P107" s="23"/>
      <c r="Q107" s="23"/>
      <c r="R107" s="23"/>
      <c r="S107" s="23"/>
      <c r="T107" s="23"/>
      <c r="U107" s="23"/>
    </row>
    <row r="108" spans="1:21" s="24" customFormat="1" ht="37.5" customHeight="1">
      <c r="A108" s="162" t="s">
        <v>51</v>
      </c>
      <c r="B108" s="163">
        <v>187</v>
      </c>
      <c r="C108" s="145">
        <v>188.2</v>
      </c>
      <c r="D108" s="145">
        <v>199.1</v>
      </c>
      <c r="E108" s="146">
        <v>188.1</v>
      </c>
      <c r="F108" s="146">
        <v>171.1</v>
      </c>
      <c r="G108" s="146"/>
      <c r="H108" s="146"/>
      <c r="I108" s="146">
        <v>179.9</v>
      </c>
      <c r="J108" s="146">
        <v>189.9</v>
      </c>
      <c r="K108" s="147">
        <v>201.1</v>
      </c>
      <c r="L108" s="47">
        <v>214.1</v>
      </c>
      <c r="M108" s="132">
        <f>J108/F108*100</f>
        <v>110.98772647574518</v>
      </c>
      <c r="N108" s="148">
        <f>L108/F108*100</f>
        <v>125.13150204558738</v>
      </c>
      <c r="O108" s="23"/>
      <c r="P108" s="23"/>
      <c r="Q108" s="23"/>
      <c r="R108" s="23"/>
      <c r="S108" s="23"/>
      <c r="T108" s="23"/>
      <c r="U108" s="23"/>
    </row>
    <row r="109" spans="1:21" s="24" customFormat="1" ht="17.25" customHeight="1">
      <c r="A109" s="80" t="s">
        <v>60</v>
      </c>
      <c r="B109" s="80"/>
      <c r="C109" s="145">
        <v>100.7</v>
      </c>
      <c r="D109" s="145">
        <f>D108/C108/D110*10000</f>
        <v>102.91022465544974</v>
      </c>
      <c r="E109" s="146">
        <f>E108/C108/E110*10000</f>
        <v>97.89115086894661</v>
      </c>
      <c r="F109" s="146">
        <f>F108/E108/F110*10000</f>
        <v>79.93168200364575</v>
      </c>
      <c r="G109" s="146"/>
      <c r="H109" s="146"/>
      <c r="I109" s="146">
        <f>I108/F108/I110*10000</f>
        <v>100.90517381603287</v>
      </c>
      <c r="J109" s="146">
        <f>J108/I108/J110*10000</f>
        <v>101.10981196450136</v>
      </c>
      <c r="K109" s="147">
        <f>K108/J108/K110*10000</f>
        <v>101.24076574467591</v>
      </c>
      <c r="L109" s="47">
        <f>L108/K108/L110*10000</f>
        <v>101.39471004712178</v>
      </c>
      <c r="M109" s="151"/>
      <c r="N109" s="50"/>
      <c r="O109" s="23"/>
      <c r="P109" s="23"/>
      <c r="Q109" s="23"/>
      <c r="R109" s="23"/>
      <c r="S109" s="23"/>
      <c r="T109" s="23"/>
      <c r="U109" s="23"/>
    </row>
    <row r="110" spans="1:21" s="24" customFormat="1" ht="40.5" customHeight="1">
      <c r="A110" s="80" t="s">
        <v>61</v>
      </c>
      <c r="B110" s="164"/>
      <c r="C110" s="165">
        <v>98.8</v>
      </c>
      <c r="D110" s="165">
        <v>102.8</v>
      </c>
      <c r="E110" s="166">
        <v>102.1</v>
      </c>
      <c r="F110" s="166">
        <v>113.8</v>
      </c>
      <c r="G110" s="166"/>
      <c r="H110" s="166"/>
      <c r="I110" s="166">
        <v>104.2</v>
      </c>
      <c r="J110" s="166">
        <v>104.4</v>
      </c>
      <c r="K110" s="167">
        <v>104.6</v>
      </c>
      <c r="L110" s="166">
        <v>105</v>
      </c>
      <c r="M110" s="168"/>
      <c r="N110" s="128"/>
      <c r="O110" s="23"/>
      <c r="P110" s="23"/>
      <c r="Q110" s="23"/>
      <c r="R110" s="23"/>
      <c r="S110" s="23"/>
      <c r="T110" s="23"/>
      <c r="U110" s="23"/>
    </row>
    <row r="111" spans="1:21" s="24" customFormat="1" ht="40.5" customHeight="1">
      <c r="A111" s="143" t="s">
        <v>66</v>
      </c>
      <c r="B111" s="144">
        <v>670.7</v>
      </c>
      <c r="C111" s="145">
        <v>806.3</v>
      </c>
      <c r="D111" s="145">
        <f>C111+C111*19.2%</f>
        <v>961.1096</v>
      </c>
      <c r="E111" s="146">
        <v>981.3</v>
      </c>
      <c r="F111" s="146">
        <v>866.4</v>
      </c>
      <c r="G111" s="146">
        <v>943.369</v>
      </c>
      <c r="H111" s="146"/>
      <c r="I111" s="146">
        <v>1002.2</v>
      </c>
      <c r="J111" s="146">
        <v>1082.4</v>
      </c>
      <c r="K111" s="147">
        <v>1178.3</v>
      </c>
      <c r="L111" s="47">
        <v>1284.6</v>
      </c>
      <c r="M111" s="132">
        <f>J111/F111*100</f>
        <v>124.93074792243767</v>
      </c>
      <c r="N111" s="148">
        <f>L111/F111*100</f>
        <v>148.26869806094183</v>
      </c>
      <c r="O111" s="23"/>
      <c r="P111" s="23"/>
      <c r="Q111" s="23"/>
      <c r="R111" s="23"/>
      <c r="S111" s="23"/>
      <c r="T111" s="23"/>
      <c r="U111" s="23"/>
    </row>
    <row r="112" spans="1:21" s="24" customFormat="1" ht="20.25">
      <c r="A112" s="149" t="s">
        <v>63</v>
      </c>
      <c r="B112" s="149"/>
      <c r="C112" s="145">
        <v>119</v>
      </c>
      <c r="D112" s="145">
        <f>D111/C111*100</f>
        <v>119.20000000000002</v>
      </c>
      <c r="E112" s="146">
        <f>E111/C111*100</f>
        <v>121.70408036710903</v>
      </c>
      <c r="F112" s="146">
        <f>F111/E111*100</f>
        <v>88.29104249464996</v>
      </c>
      <c r="G112" s="146"/>
      <c r="H112" s="146"/>
      <c r="I112" s="146">
        <f>I111/F111*100</f>
        <v>115.67405355493999</v>
      </c>
      <c r="J112" s="146">
        <f>J111/I111*100</f>
        <v>108.0023947315905</v>
      </c>
      <c r="K112" s="147">
        <f>K111/J111*100</f>
        <v>108.85994087213598</v>
      </c>
      <c r="L112" s="47">
        <f>L111/K111*100</f>
        <v>109.02147161164389</v>
      </c>
      <c r="M112" s="151"/>
      <c r="N112" s="50"/>
      <c r="O112" s="23"/>
      <c r="P112" s="23"/>
      <c r="Q112" s="23"/>
      <c r="R112" s="23"/>
      <c r="S112" s="23"/>
      <c r="T112" s="23"/>
      <c r="U112" s="23"/>
    </row>
    <row r="113" spans="1:21" s="24" customFormat="1" ht="40.5">
      <c r="A113" s="44" t="s">
        <v>24</v>
      </c>
      <c r="B113" s="169">
        <v>289.6</v>
      </c>
      <c r="C113" s="145">
        <v>184.6</v>
      </c>
      <c r="D113" s="145">
        <f>C113*54.9%</f>
        <v>101.34539999999998</v>
      </c>
      <c r="E113" s="146">
        <v>160.6</v>
      </c>
      <c r="F113" s="146">
        <v>181.2</v>
      </c>
      <c r="G113" s="146">
        <v>187.882</v>
      </c>
      <c r="H113" s="146"/>
      <c r="I113" s="146">
        <v>125.9</v>
      </c>
      <c r="J113" s="146">
        <v>96.7</v>
      </c>
      <c r="K113" s="147">
        <v>72.6</v>
      </c>
      <c r="L113" s="47">
        <v>51.3</v>
      </c>
      <c r="M113" s="132">
        <f>J113/F113*100</f>
        <v>53.36644591611479</v>
      </c>
      <c r="N113" s="148">
        <f>L113/F113*100</f>
        <v>28.311258278145697</v>
      </c>
      <c r="O113" s="23"/>
      <c r="P113" s="23"/>
      <c r="Q113" s="23"/>
      <c r="R113" s="23"/>
      <c r="S113" s="23"/>
      <c r="T113" s="23"/>
      <c r="U113" s="23"/>
    </row>
    <row r="114" spans="1:21" s="24" customFormat="1" ht="20.25">
      <c r="A114" s="45" t="s">
        <v>64</v>
      </c>
      <c r="B114" s="45"/>
      <c r="C114" s="170">
        <v>41.5</v>
      </c>
      <c r="D114" s="145">
        <f>D113/C113*100</f>
        <v>54.89999999999999</v>
      </c>
      <c r="E114" s="146">
        <f>E113/C113*100</f>
        <v>86.99891657638136</v>
      </c>
      <c r="F114" s="146">
        <f>F113/E113*100</f>
        <v>112.82689912826899</v>
      </c>
      <c r="G114" s="146"/>
      <c r="H114" s="146"/>
      <c r="I114" s="146">
        <f>I113/F113*100</f>
        <v>69.48123620309052</v>
      </c>
      <c r="J114" s="146">
        <f>J113/I113*100</f>
        <v>76.80698967434472</v>
      </c>
      <c r="K114" s="147">
        <f>K113/J113*100</f>
        <v>75.07755946225438</v>
      </c>
      <c r="L114" s="47">
        <f>L113/K113*100</f>
        <v>70.66115702479338</v>
      </c>
      <c r="M114" s="151"/>
      <c r="N114" s="50"/>
      <c r="O114" s="23"/>
      <c r="P114" s="23"/>
      <c r="Q114" s="23"/>
      <c r="R114" s="23"/>
      <c r="S114" s="23"/>
      <c r="T114" s="23"/>
      <c r="U114" s="23"/>
    </row>
    <row r="115" spans="1:21" s="24" customFormat="1" ht="36.75" customHeight="1">
      <c r="A115" s="44" t="s">
        <v>16</v>
      </c>
      <c r="B115" s="169">
        <v>381.1</v>
      </c>
      <c r="C115" s="145">
        <f>C111-C113</f>
        <v>621.6999999999999</v>
      </c>
      <c r="D115" s="145">
        <f>D111-D113</f>
        <v>859.7642000000001</v>
      </c>
      <c r="E115" s="146">
        <f>E111-E113</f>
        <v>820.6999999999999</v>
      </c>
      <c r="F115" s="146">
        <f>F111-F113</f>
        <v>685.2</v>
      </c>
      <c r="G115" s="146">
        <v>755.487</v>
      </c>
      <c r="H115" s="146"/>
      <c r="I115" s="146">
        <f>I111-I113</f>
        <v>876.3000000000001</v>
      </c>
      <c r="J115" s="146">
        <f>J111-J113</f>
        <v>985.7</v>
      </c>
      <c r="K115" s="147">
        <f>K111-K113</f>
        <v>1105.7</v>
      </c>
      <c r="L115" s="47">
        <f>L111-L113</f>
        <v>1233.3</v>
      </c>
      <c r="M115" s="132">
        <f>J115/F115*100</f>
        <v>143.85580852305895</v>
      </c>
      <c r="N115" s="148">
        <f>L115/F115*100</f>
        <v>179.99124343257444</v>
      </c>
      <c r="O115" s="23"/>
      <c r="P115" s="23"/>
      <c r="Q115" s="23"/>
      <c r="R115" s="23"/>
      <c r="S115" s="23"/>
      <c r="T115" s="23"/>
      <c r="U115" s="23"/>
    </row>
    <row r="116" spans="1:21" s="24" customFormat="1" ht="20.25">
      <c r="A116" s="45" t="s">
        <v>64</v>
      </c>
      <c r="B116" s="45"/>
      <c r="C116" s="170">
        <v>267.4</v>
      </c>
      <c r="D116" s="145">
        <f>D115/C115*100</f>
        <v>138.29245616857006</v>
      </c>
      <c r="E116" s="146">
        <f>E115/C115*100</f>
        <v>132.00900755991637</v>
      </c>
      <c r="F116" s="146">
        <f>F115/E115*100</f>
        <v>83.48970391129524</v>
      </c>
      <c r="G116" s="146"/>
      <c r="H116" s="146"/>
      <c r="I116" s="146">
        <f>I115/F115*100</f>
        <v>127.88966725043782</v>
      </c>
      <c r="J116" s="146">
        <f>J115/I115*100</f>
        <v>112.48430902658906</v>
      </c>
      <c r="K116" s="147">
        <f>K115/J115*100</f>
        <v>112.17408947955767</v>
      </c>
      <c r="L116" s="47">
        <f>L115/K115*100</f>
        <v>111.54020077778782</v>
      </c>
      <c r="M116" s="151"/>
      <c r="N116" s="50"/>
      <c r="O116" s="23"/>
      <c r="P116" s="23"/>
      <c r="Q116" s="23"/>
      <c r="R116" s="23"/>
      <c r="S116" s="23"/>
      <c r="T116" s="23"/>
      <c r="U116" s="23"/>
    </row>
    <row r="117" spans="1:21" s="24" customFormat="1" ht="40.5" hidden="1">
      <c r="A117" s="143" t="s">
        <v>16</v>
      </c>
      <c r="B117" s="171"/>
      <c r="C117" s="172"/>
      <c r="D117" s="172"/>
      <c r="E117" s="173"/>
      <c r="F117" s="173"/>
      <c r="G117" s="173"/>
      <c r="H117" s="173"/>
      <c r="I117" s="173"/>
      <c r="J117" s="173"/>
      <c r="K117" s="174"/>
      <c r="L117" s="92"/>
      <c r="M117" s="132"/>
      <c r="N117" s="128"/>
      <c r="O117" s="23"/>
      <c r="P117" s="23"/>
      <c r="Q117" s="23"/>
      <c r="R117" s="23"/>
      <c r="S117" s="23"/>
      <c r="T117" s="23"/>
      <c r="U117" s="23"/>
    </row>
    <row r="118" spans="1:21" s="24" customFormat="1" ht="20.25" hidden="1">
      <c r="A118" s="149" t="s">
        <v>17</v>
      </c>
      <c r="B118" s="149"/>
      <c r="C118" s="145"/>
      <c r="D118" s="145"/>
      <c r="E118" s="146"/>
      <c r="F118" s="146"/>
      <c r="G118" s="146"/>
      <c r="H118" s="146"/>
      <c r="I118" s="146"/>
      <c r="J118" s="146"/>
      <c r="K118" s="147"/>
      <c r="L118" s="47"/>
      <c r="M118" s="132"/>
      <c r="N118" s="133"/>
      <c r="O118" s="23"/>
      <c r="P118" s="23"/>
      <c r="Q118" s="23"/>
      <c r="R118" s="23"/>
      <c r="S118" s="23"/>
      <c r="T118" s="23"/>
      <c r="U118" s="23"/>
    </row>
    <row r="119" spans="1:21" s="24" customFormat="1" ht="40.5" hidden="1" outlineLevel="1">
      <c r="A119" s="143" t="s">
        <v>44</v>
      </c>
      <c r="B119" s="144">
        <v>25.309</v>
      </c>
      <c r="C119" s="175">
        <v>26.029</v>
      </c>
      <c r="D119" s="175">
        <v>26.15</v>
      </c>
      <c r="E119" s="176">
        <v>26.185</v>
      </c>
      <c r="F119" s="176"/>
      <c r="G119" s="176"/>
      <c r="H119" s="176"/>
      <c r="I119" s="176">
        <v>26.2</v>
      </c>
      <c r="J119" s="176">
        <v>26.25</v>
      </c>
      <c r="K119" s="177">
        <v>26.3</v>
      </c>
      <c r="L119" s="83">
        <v>26.35</v>
      </c>
      <c r="M119" s="132">
        <f>J119/E119*100</f>
        <v>100.24823372159635</v>
      </c>
      <c r="N119" s="148">
        <f>L119/E119*100</f>
        <v>100.63013175482148</v>
      </c>
      <c r="O119" s="23"/>
      <c r="P119" s="23"/>
      <c r="Q119" s="23"/>
      <c r="R119" s="23"/>
      <c r="S119" s="23"/>
      <c r="T119" s="23"/>
      <c r="U119" s="23"/>
    </row>
    <row r="120" spans="1:21" s="24" customFormat="1" ht="20.25" hidden="1" outlineLevel="1">
      <c r="A120" s="45" t="s">
        <v>17</v>
      </c>
      <c r="B120" s="178"/>
      <c r="C120" s="145">
        <f>C119/B119*100</f>
        <v>102.84483780473349</v>
      </c>
      <c r="D120" s="145">
        <f>D119/C119*100</f>
        <v>100.46486611087633</v>
      </c>
      <c r="E120" s="146">
        <f>E119/C119*100</f>
        <v>100.59933151484881</v>
      </c>
      <c r="F120" s="146"/>
      <c r="G120" s="146"/>
      <c r="H120" s="146"/>
      <c r="I120" s="146">
        <f>I119/E119*100</f>
        <v>100.05728470498376</v>
      </c>
      <c r="J120" s="146">
        <f>J119/I119*100</f>
        <v>100.1908396946565</v>
      </c>
      <c r="K120" s="147">
        <f>K119/J119*100</f>
        <v>100.19047619047619</v>
      </c>
      <c r="L120" s="47">
        <f>L119/K119*100</f>
        <v>100.19011406844108</v>
      </c>
      <c r="M120" s="151"/>
      <c r="N120" s="50"/>
      <c r="O120" s="23"/>
      <c r="P120" s="23"/>
      <c r="Q120" s="23"/>
      <c r="R120" s="23"/>
      <c r="S120" s="23"/>
      <c r="T120" s="23"/>
      <c r="U120" s="23"/>
    </row>
    <row r="121" spans="1:21" s="24" customFormat="1" ht="38.25" customHeight="1" collapsed="1">
      <c r="A121" s="159" t="s">
        <v>19</v>
      </c>
      <c r="B121" s="160">
        <v>3527</v>
      </c>
      <c r="C121" s="145">
        <v>3698.3</v>
      </c>
      <c r="D121" s="145">
        <f>D123*12*D125/1000</f>
        <v>4890.526578</v>
      </c>
      <c r="E121" s="146">
        <v>3816.7</v>
      </c>
      <c r="F121" s="146">
        <v>3748.5</v>
      </c>
      <c r="G121" s="146">
        <v>4600.671</v>
      </c>
      <c r="H121" s="146"/>
      <c r="I121" s="146">
        <v>3875.1</v>
      </c>
      <c r="J121" s="146">
        <v>4011.1</v>
      </c>
      <c r="K121" s="147">
        <v>4170.7</v>
      </c>
      <c r="L121" s="47">
        <v>4383.2</v>
      </c>
      <c r="M121" s="132">
        <f>J121/F121*100</f>
        <v>107.00546885420835</v>
      </c>
      <c r="N121" s="148">
        <f>L121/F121*100</f>
        <v>116.93210617580365</v>
      </c>
      <c r="O121" s="23"/>
      <c r="P121" s="23"/>
      <c r="Q121" s="23"/>
      <c r="R121" s="23"/>
      <c r="S121" s="23"/>
      <c r="T121" s="23"/>
      <c r="U121" s="23"/>
    </row>
    <row r="122" spans="1:21" s="24" customFormat="1" ht="17.25" customHeight="1">
      <c r="A122" s="80" t="s">
        <v>63</v>
      </c>
      <c r="B122" s="80"/>
      <c r="C122" s="145">
        <v>113.1</v>
      </c>
      <c r="D122" s="145">
        <f>D121/C121*100</f>
        <v>113.7861</v>
      </c>
      <c r="E122" s="146">
        <f>E121/C121*100</f>
        <v>103.20147094611036</v>
      </c>
      <c r="F122" s="146">
        <f>F121/E121*100</f>
        <v>98.21311604265466</v>
      </c>
      <c r="G122" s="146"/>
      <c r="H122" s="146"/>
      <c r="I122" s="146">
        <f>I121/F121*100</f>
        <v>103.37735094037615</v>
      </c>
      <c r="J122" s="146">
        <f>J121/I121*100</f>
        <v>103.50958684937164</v>
      </c>
      <c r="K122" s="147">
        <f>K121/J121*100</f>
        <v>103.97895839046645</v>
      </c>
      <c r="L122" s="47">
        <f>L121/K121*100</f>
        <v>105.09506797420099</v>
      </c>
      <c r="M122" s="151"/>
      <c r="N122" s="50"/>
      <c r="O122" s="23"/>
      <c r="P122" s="23"/>
      <c r="Q122" s="23"/>
      <c r="R122" s="23"/>
      <c r="S122" s="23"/>
      <c r="T122" s="23"/>
      <c r="U122" s="23"/>
    </row>
    <row r="123" spans="1:21" s="24" customFormat="1" ht="56.25" customHeight="1">
      <c r="A123" s="159" t="s">
        <v>67</v>
      </c>
      <c r="B123" s="160">
        <v>16.42</v>
      </c>
      <c r="C123" s="175">
        <v>14.236</v>
      </c>
      <c r="D123" s="175">
        <f>C123*99.9%</f>
        <v>14.221764000000002</v>
      </c>
      <c r="E123" s="176">
        <v>14.378</v>
      </c>
      <c r="F123" s="176">
        <v>13.143</v>
      </c>
      <c r="G123" s="176">
        <v>19.219</v>
      </c>
      <c r="H123" s="176"/>
      <c r="I123" s="176">
        <v>13.127</v>
      </c>
      <c r="J123" s="176">
        <v>13.126</v>
      </c>
      <c r="K123" s="177">
        <v>13.125</v>
      </c>
      <c r="L123" s="83">
        <v>13.127</v>
      </c>
      <c r="M123" s="132">
        <f>J123/F123*100</f>
        <v>99.87065357985239</v>
      </c>
      <c r="N123" s="161">
        <f>L123/F123*100</f>
        <v>99.87826219280225</v>
      </c>
      <c r="O123" s="23"/>
      <c r="P123" s="23"/>
      <c r="Q123" s="23"/>
      <c r="R123" s="23"/>
      <c r="S123" s="23"/>
      <c r="T123" s="23"/>
      <c r="U123" s="23"/>
    </row>
    <row r="124" spans="1:21" s="24" customFormat="1" ht="15" customHeight="1">
      <c r="A124" s="80" t="s">
        <v>63</v>
      </c>
      <c r="B124" s="80"/>
      <c r="C124" s="80">
        <v>100</v>
      </c>
      <c r="D124" s="145">
        <f>D123/C123*100</f>
        <v>99.9</v>
      </c>
      <c r="E124" s="146">
        <f>E123/C123*100</f>
        <v>100.99747119977522</v>
      </c>
      <c r="F124" s="146">
        <f>F123/E123*100</f>
        <v>91.41048824593129</v>
      </c>
      <c r="G124" s="146"/>
      <c r="H124" s="146"/>
      <c r="I124" s="146">
        <f>I123/F123*100</f>
        <v>99.87826219280225</v>
      </c>
      <c r="J124" s="146">
        <f>J123/I123*100</f>
        <v>99.99238211320178</v>
      </c>
      <c r="K124" s="147">
        <f>K123/J123*100</f>
        <v>99.9923815328356</v>
      </c>
      <c r="L124" s="47">
        <f>L123/K123*100</f>
        <v>100.01523809523809</v>
      </c>
      <c r="M124" s="151"/>
      <c r="N124" s="50"/>
      <c r="O124" s="23"/>
      <c r="P124" s="23"/>
      <c r="Q124" s="23"/>
      <c r="R124" s="23"/>
      <c r="S124" s="23"/>
      <c r="T124" s="23"/>
      <c r="U124" s="23"/>
    </row>
    <row r="125" spans="1:21" s="24" customFormat="1" ht="39.75" customHeight="1">
      <c r="A125" s="159" t="s">
        <v>25</v>
      </c>
      <c r="B125" s="179">
        <v>17900</v>
      </c>
      <c r="C125" s="180">
        <f>C121/12/C123*1000</f>
        <v>21648.754331741125</v>
      </c>
      <c r="D125" s="180">
        <f aca="true" t="shared" si="1" ref="D125:L125">D121/12/D123*1000</f>
        <v>25141.560204033878</v>
      </c>
      <c r="E125" s="181">
        <f>E121/12/E123*1000</f>
        <v>22121.180507256457</v>
      </c>
      <c r="F125" s="181">
        <f>F121/12/F123*1000</f>
        <v>23767.404702122803</v>
      </c>
      <c r="G125" s="181">
        <f t="shared" si="1"/>
        <v>19948.44945106405</v>
      </c>
      <c r="H125" s="181" t="e">
        <f t="shared" si="1"/>
        <v>#DIV/0!</v>
      </c>
      <c r="I125" s="181">
        <f t="shared" si="1"/>
        <v>24600.060943094384</v>
      </c>
      <c r="J125" s="181">
        <f t="shared" si="1"/>
        <v>25465.3613692925</v>
      </c>
      <c r="K125" s="181">
        <f t="shared" si="1"/>
        <v>26480.63492063492</v>
      </c>
      <c r="L125" s="181">
        <f t="shared" si="1"/>
        <v>27825.601178233155</v>
      </c>
      <c r="M125" s="132">
        <f>J125/F125*100</f>
        <v>107.14405585485756</v>
      </c>
      <c r="N125" s="148">
        <f>L125/F125*100</f>
        <v>117.07463026347126</v>
      </c>
      <c r="O125" s="23"/>
      <c r="P125" s="23"/>
      <c r="Q125" s="23"/>
      <c r="R125" s="23"/>
      <c r="S125" s="23"/>
      <c r="T125" s="23"/>
      <c r="U125" s="23"/>
    </row>
    <row r="126" spans="1:21" s="24" customFormat="1" ht="16.5" customHeight="1">
      <c r="A126" s="80" t="s">
        <v>63</v>
      </c>
      <c r="B126" s="80"/>
      <c r="C126" s="145">
        <v>113.1</v>
      </c>
      <c r="D126" s="145">
        <f>D125/C125*100</f>
        <v>113.9</v>
      </c>
      <c r="E126" s="146">
        <f>E125/C125*100</f>
        <v>102.18223260459224</v>
      </c>
      <c r="F126" s="146">
        <f>F125/E125*100</f>
        <v>107.44184603677157</v>
      </c>
      <c r="G126" s="146"/>
      <c r="H126" s="146"/>
      <c r="I126" s="146">
        <f>I125/F125*100</f>
        <v>103.50335365349004</v>
      </c>
      <c r="J126" s="146">
        <f>J125/I125*100</f>
        <v>103.51747269325777</v>
      </c>
      <c r="K126" s="147">
        <f>K125/J125*100</f>
        <v>103.98688059682</v>
      </c>
      <c r="L126" s="47">
        <f>L125/K125*100</f>
        <v>105.07905592758344</v>
      </c>
      <c r="M126" s="151"/>
      <c r="N126" s="50"/>
      <c r="O126" s="23"/>
      <c r="P126" s="23"/>
      <c r="Q126" s="23"/>
      <c r="R126" s="23"/>
      <c r="S126" s="23"/>
      <c r="T126" s="23"/>
      <c r="U126" s="23"/>
    </row>
    <row r="127" spans="1:21" s="24" customFormat="1" ht="12" customHeight="1" hidden="1">
      <c r="A127" s="143" t="s">
        <v>18</v>
      </c>
      <c r="B127" s="143"/>
      <c r="C127" s="182"/>
      <c r="D127" s="182"/>
      <c r="E127" s="183"/>
      <c r="F127" s="183"/>
      <c r="G127" s="183"/>
      <c r="H127" s="183"/>
      <c r="I127" s="183"/>
      <c r="J127" s="183"/>
      <c r="K127" s="184"/>
      <c r="L127" s="185"/>
      <c r="M127" s="132"/>
      <c r="N127" s="128"/>
      <c r="O127" s="23"/>
      <c r="P127" s="23"/>
      <c r="Q127" s="23"/>
      <c r="R127" s="23"/>
      <c r="S127" s="23"/>
      <c r="T127" s="23"/>
      <c r="U127" s="23"/>
    </row>
    <row r="128" spans="1:21" s="24" customFormat="1" ht="12" customHeight="1" hidden="1">
      <c r="A128" s="149" t="s">
        <v>17</v>
      </c>
      <c r="B128" s="149"/>
      <c r="C128" s="145"/>
      <c r="D128" s="145"/>
      <c r="E128" s="146"/>
      <c r="F128" s="146"/>
      <c r="G128" s="146"/>
      <c r="H128" s="146"/>
      <c r="I128" s="146"/>
      <c r="J128" s="146"/>
      <c r="K128" s="147"/>
      <c r="L128" s="47"/>
      <c r="M128" s="132"/>
      <c r="N128" s="133"/>
      <c r="O128" s="23"/>
      <c r="P128" s="23"/>
      <c r="Q128" s="23"/>
      <c r="R128" s="23"/>
      <c r="S128" s="23"/>
      <c r="T128" s="23"/>
      <c r="U128" s="23"/>
    </row>
    <row r="129" spans="1:21" s="24" customFormat="1" ht="101.25" hidden="1">
      <c r="A129" s="186" t="s">
        <v>26</v>
      </c>
      <c r="B129" s="187"/>
      <c r="C129" s="188"/>
      <c r="D129" s="188"/>
      <c r="E129" s="189"/>
      <c r="F129" s="189"/>
      <c r="G129" s="189"/>
      <c r="H129" s="189"/>
      <c r="I129" s="189"/>
      <c r="J129" s="189"/>
      <c r="K129" s="190"/>
      <c r="L129" s="97"/>
      <c r="M129" s="132"/>
      <c r="N129" s="133"/>
      <c r="O129" s="23"/>
      <c r="P129" s="23"/>
      <c r="Q129" s="23"/>
      <c r="R129" s="23"/>
      <c r="S129" s="23"/>
      <c r="T129" s="23"/>
      <c r="U129" s="23"/>
    </row>
    <row r="130" spans="1:21" s="24" customFormat="1" ht="20.25" hidden="1">
      <c r="A130" s="45" t="s">
        <v>27</v>
      </c>
      <c r="B130" s="178"/>
      <c r="C130" s="145"/>
      <c r="D130" s="145" t="e">
        <f>D129/C129*100</f>
        <v>#DIV/0!</v>
      </c>
      <c r="E130" s="146"/>
      <c r="F130" s="146"/>
      <c r="G130" s="146"/>
      <c r="H130" s="146"/>
      <c r="I130" s="146" t="e">
        <f>I129/D129*100</f>
        <v>#DIV/0!</v>
      </c>
      <c r="J130" s="146" t="e">
        <f>J129/I129*100</f>
        <v>#DIV/0!</v>
      </c>
      <c r="K130" s="147" t="e">
        <f>K129/J129*100</f>
        <v>#DIV/0!</v>
      </c>
      <c r="L130" s="47"/>
      <c r="M130" s="132" t="e">
        <f>I129/C129*100</f>
        <v>#DIV/0!</v>
      </c>
      <c r="N130" s="133" t="e">
        <f>K129/C129*100</f>
        <v>#DIV/0!</v>
      </c>
      <c r="O130" s="23"/>
      <c r="P130" s="23"/>
      <c r="Q130" s="23"/>
      <c r="R130" s="23"/>
      <c r="S130" s="23"/>
      <c r="T130" s="23"/>
      <c r="U130" s="23"/>
    </row>
    <row r="131" spans="1:21" s="24" customFormat="1" ht="57.75" customHeight="1">
      <c r="A131" s="191" t="s">
        <v>74</v>
      </c>
      <c r="B131" s="192">
        <v>1.1</v>
      </c>
      <c r="C131" s="193">
        <v>1</v>
      </c>
      <c r="D131" s="194">
        <v>0.9</v>
      </c>
      <c r="E131" s="195">
        <v>1.2</v>
      </c>
      <c r="F131" s="195">
        <v>1</v>
      </c>
      <c r="G131" s="195"/>
      <c r="H131" s="195">
        <v>1.2</v>
      </c>
      <c r="I131" s="195">
        <v>1</v>
      </c>
      <c r="J131" s="195">
        <v>1</v>
      </c>
      <c r="K131" s="196">
        <v>0.9</v>
      </c>
      <c r="L131" s="197">
        <v>0.9</v>
      </c>
      <c r="M131" s="198">
        <f>J131/F131*100</f>
        <v>100</v>
      </c>
      <c r="N131" s="148">
        <f>L131/F131*100</f>
        <v>90</v>
      </c>
      <c r="O131" s="23"/>
      <c r="P131" s="23"/>
      <c r="Q131" s="23"/>
      <c r="R131" s="23"/>
      <c r="S131" s="23"/>
      <c r="T131" s="23"/>
      <c r="U131" s="23"/>
    </row>
    <row r="132" spans="1:21" s="24" customFormat="1" ht="35.25" customHeight="1">
      <c r="A132" s="199" t="s">
        <v>20</v>
      </c>
      <c r="B132" s="108"/>
      <c r="C132" s="46">
        <v>11822.4</v>
      </c>
      <c r="D132" s="46"/>
      <c r="E132" s="200">
        <v>11834.2</v>
      </c>
      <c r="F132" s="200">
        <v>11846</v>
      </c>
      <c r="G132" s="200"/>
      <c r="H132" s="200"/>
      <c r="I132" s="200">
        <v>11857.9</v>
      </c>
      <c r="J132" s="200">
        <v>11869.7</v>
      </c>
      <c r="K132" s="201">
        <v>11967</v>
      </c>
      <c r="L132" s="202">
        <v>12062.7</v>
      </c>
      <c r="M132" s="132">
        <f>J132/F132*100</f>
        <v>100.20006753334461</v>
      </c>
      <c r="N132" s="133">
        <f>L132/F132*100</f>
        <v>101.82930947155158</v>
      </c>
      <c r="O132" s="23"/>
      <c r="P132" s="23"/>
      <c r="Q132" s="23"/>
      <c r="R132" s="23"/>
      <c r="S132" s="23"/>
      <c r="T132" s="23"/>
      <c r="U132" s="23"/>
    </row>
    <row r="133" spans="1:14" s="24" customFormat="1" ht="17.25" customHeight="1">
      <c r="A133" s="80" t="s">
        <v>63</v>
      </c>
      <c r="B133" s="81"/>
      <c r="C133" s="101">
        <v>89</v>
      </c>
      <c r="D133" s="81"/>
      <c r="E133" s="146">
        <f>E132/C132*100</f>
        <v>100.09981052916498</v>
      </c>
      <c r="F133" s="146">
        <f>F132/E132*100</f>
        <v>100.09971100708117</v>
      </c>
      <c r="G133" s="146"/>
      <c r="H133" s="146"/>
      <c r="I133" s="146">
        <f>I132/F132*100</f>
        <v>100.10045585007596</v>
      </c>
      <c r="J133" s="146">
        <f>J132/I132*100</f>
        <v>100.09951171792646</v>
      </c>
      <c r="K133" s="147">
        <f>K132/J132*100</f>
        <v>100.81973428140559</v>
      </c>
      <c r="L133" s="47">
        <f>L132/K132*100</f>
        <v>100.799699172725</v>
      </c>
      <c r="M133" s="132"/>
      <c r="N133" s="133"/>
    </row>
    <row r="134" spans="1:14" s="24" customFormat="1" ht="59.25" customHeight="1">
      <c r="A134" s="203" t="s">
        <v>30</v>
      </c>
      <c r="B134" s="204"/>
      <c r="C134" s="205">
        <v>4128.8</v>
      </c>
      <c r="D134" s="204"/>
      <c r="E134" s="195">
        <v>4137</v>
      </c>
      <c r="F134" s="195">
        <v>4145.3</v>
      </c>
      <c r="G134" s="195"/>
      <c r="H134" s="195"/>
      <c r="I134" s="195">
        <v>4153.6</v>
      </c>
      <c r="J134" s="195">
        <v>4161.9</v>
      </c>
      <c r="K134" s="196">
        <v>4175.3</v>
      </c>
      <c r="L134" s="197">
        <v>4187.7</v>
      </c>
      <c r="M134" s="198">
        <f>J134/F134*100</f>
        <v>100.40045352567968</v>
      </c>
      <c r="N134" s="148">
        <f>L134/F134*100</f>
        <v>101.02284514992883</v>
      </c>
    </row>
    <row r="135" spans="1:14" s="24" customFormat="1" ht="18.75" customHeight="1">
      <c r="A135" s="114" t="s">
        <v>63</v>
      </c>
      <c r="B135" s="81"/>
      <c r="C135" s="101">
        <v>71.9</v>
      </c>
      <c r="D135" s="81"/>
      <c r="E135" s="47">
        <f>E134/C134*100</f>
        <v>100.19860492152684</v>
      </c>
      <c r="F135" s="47">
        <f>F134/E134*100</f>
        <v>100.20062847474016</v>
      </c>
      <c r="G135" s="47"/>
      <c r="H135" s="47"/>
      <c r="I135" s="47">
        <f>I134/F134*100</f>
        <v>100.20022676283983</v>
      </c>
      <c r="J135" s="47">
        <f>J134/I134*100</f>
        <v>100.19982665639444</v>
      </c>
      <c r="K135" s="47">
        <f>K134/J134*100</f>
        <v>100.32196833177156</v>
      </c>
      <c r="L135" s="47">
        <f>L134/K134*100</f>
        <v>100.29698464780974</v>
      </c>
      <c r="M135" s="73"/>
      <c r="N135" s="73"/>
    </row>
    <row r="136" spans="1:14" ht="24.75" customHeight="1">
      <c r="A136" s="17"/>
      <c r="B136" s="18"/>
      <c r="C136" s="19"/>
      <c r="D136" s="19"/>
      <c r="E136" s="19"/>
      <c r="F136" s="19"/>
      <c r="G136" s="19"/>
      <c r="H136" s="19"/>
      <c r="I136" s="19"/>
      <c r="J136" s="20"/>
      <c r="K136" s="20"/>
      <c r="L136" s="20"/>
      <c r="M136" s="20"/>
      <c r="N136" s="20"/>
    </row>
    <row r="137" spans="1:14" ht="24.75" customHeight="1">
      <c r="A137" s="17"/>
      <c r="B137" s="18"/>
      <c r="C137" s="19"/>
      <c r="D137" s="19"/>
      <c r="E137" s="19"/>
      <c r="F137" s="19"/>
      <c r="G137" s="19"/>
      <c r="H137" s="19"/>
      <c r="I137" s="19"/>
      <c r="J137" s="20"/>
      <c r="K137" s="20"/>
      <c r="L137" s="20"/>
      <c r="M137" s="20"/>
      <c r="N137" s="20"/>
    </row>
    <row r="138" spans="1:14" ht="3" customHeight="1" hidden="1">
      <c r="A138" s="17"/>
      <c r="B138" s="18"/>
      <c r="C138" s="16"/>
      <c r="D138" s="16"/>
      <c r="E138" s="16"/>
      <c r="F138" s="16"/>
      <c r="G138" s="16"/>
      <c r="H138" s="16"/>
      <c r="I138" s="16"/>
      <c r="J138" s="17"/>
      <c r="K138" s="17"/>
      <c r="L138" s="17"/>
      <c r="M138" s="17"/>
      <c r="N138" s="17"/>
    </row>
    <row r="139" spans="1:14" s="26" customFormat="1" ht="27.75">
      <c r="A139" s="30" t="s">
        <v>75</v>
      </c>
      <c r="B139" s="31"/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</row>
    <row r="140" spans="1:14" s="26" customFormat="1" ht="27.75">
      <c r="A140" s="34" t="s">
        <v>31</v>
      </c>
      <c r="B140" s="35"/>
      <c r="C140" s="32"/>
      <c r="D140" s="32"/>
      <c r="E140" s="32"/>
      <c r="F140" s="32"/>
      <c r="G140" s="32"/>
      <c r="H140" s="32"/>
      <c r="I140" s="32"/>
      <c r="J140" s="65" t="s">
        <v>76</v>
      </c>
      <c r="K140" s="65"/>
      <c r="L140" s="65"/>
      <c r="M140" s="65"/>
      <c r="N140" s="65"/>
    </row>
    <row r="141" spans="1:14" ht="18.75">
      <c r="A141" s="11"/>
      <c r="B141" s="14"/>
      <c r="C141" s="9"/>
      <c r="D141" s="9"/>
      <c r="E141" s="9"/>
      <c r="F141" s="9"/>
      <c r="G141" s="9"/>
      <c r="H141" s="9"/>
      <c r="I141" s="10"/>
      <c r="J141" s="8"/>
      <c r="K141" s="8"/>
      <c r="L141" s="8"/>
      <c r="M141" s="8"/>
      <c r="N141" s="8"/>
    </row>
    <row r="142" spans="1:14" ht="18.75">
      <c r="A142" s="11"/>
      <c r="B142" s="14"/>
      <c r="C142" s="9"/>
      <c r="D142" s="9"/>
      <c r="E142" s="9"/>
      <c r="F142" s="9"/>
      <c r="G142" s="9"/>
      <c r="H142" s="9"/>
      <c r="I142" s="10"/>
      <c r="J142" s="8"/>
      <c r="K142" s="8"/>
      <c r="L142" s="8"/>
      <c r="M142" s="8"/>
      <c r="N142" s="8"/>
    </row>
    <row r="143" spans="1:14" ht="18.75">
      <c r="A143" s="11"/>
      <c r="B143" s="14"/>
      <c r="C143" s="9"/>
      <c r="D143" s="9"/>
      <c r="E143" s="9"/>
      <c r="F143" s="9"/>
      <c r="G143" s="9"/>
      <c r="H143" s="9"/>
      <c r="I143" s="10"/>
      <c r="J143" s="8"/>
      <c r="K143" s="8"/>
      <c r="L143" s="8"/>
      <c r="M143" s="8"/>
      <c r="N143" s="8"/>
    </row>
    <row r="144" spans="1:14" ht="18.75">
      <c r="A144" s="11"/>
      <c r="B144" s="14"/>
      <c r="C144" s="9"/>
      <c r="D144" s="9"/>
      <c r="E144" s="9"/>
      <c r="F144" s="9"/>
      <c r="G144" s="9"/>
      <c r="H144" s="9"/>
      <c r="I144" s="10"/>
      <c r="J144" s="8"/>
      <c r="K144" s="8"/>
      <c r="L144" s="8"/>
      <c r="M144" s="8"/>
      <c r="N144" s="8"/>
    </row>
    <row r="145" spans="1:2" ht="15">
      <c r="A145" s="12"/>
      <c r="B145" s="15"/>
    </row>
    <row r="146" spans="1:2" ht="15">
      <c r="A146" s="12"/>
      <c r="B146" s="15"/>
    </row>
    <row r="147" spans="1:2" ht="15">
      <c r="A147" s="12"/>
      <c r="B147" s="15"/>
    </row>
    <row r="148" spans="1:2" ht="15">
      <c r="A148" s="12"/>
      <c r="B148" s="15"/>
    </row>
    <row r="149" spans="1:2" ht="15">
      <c r="A149" s="12"/>
      <c r="B149" s="15"/>
    </row>
    <row r="150" spans="1:2" ht="15">
      <c r="A150" s="12"/>
      <c r="B150" s="15"/>
    </row>
    <row r="151" spans="1:2" ht="15">
      <c r="A151" s="12"/>
      <c r="B151" s="15"/>
    </row>
    <row r="152" spans="1:2" ht="15">
      <c r="A152" s="12"/>
      <c r="B152" s="15"/>
    </row>
    <row r="153" spans="1:2" ht="15">
      <c r="A153" s="12"/>
      <c r="B153" s="15"/>
    </row>
    <row r="154" spans="1:2" ht="15">
      <c r="A154" s="12"/>
      <c r="B154" s="15"/>
    </row>
    <row r="155" spans="1:2" ht="15">
      <c r="A155" s="12"/>
      <c r="B155" s="15"/>
    </row>
    <row r="156" spans="1:2" ht="15">
      <c r="A156" s="12"/>
      <c r="B156" s="15"/>
    </row>
    <row r="157" spans="1:2" ht="15">
      <c r="A157" s="12"/>
      <c r="B157" s="15"/>
    </row>
    <row r="158" spans="1:2" ht="15">
      <c r="A158" s="12"/>
      <c r="B158" s="15"/>
    </row>
    <row r="159" spans="1:2" ht="15">
      <c r="A159" s="12"/>
      <c r="B159" s="15"/>
    </row>
    <row r="160" spans="1:2" ht="15">
      <c r="A160" s="12"/>
      <c r="B160" s="15"/>
    </row>
    <row r="161" spans="1:2" ht="15">
      <c r="A161" s="12"/>
      <c r="B161" s="15"/>
    </row>
    <row r="162" spans="1:2" ht="15">
      <c r="A162" s="12"/>
      <c r="B162" s="15"/>
    </row>
    <row r="163" spans="1:2" ht="15">
      <c r="A163" s="12"/>
      <c r="B163" s="15"/>
    </row>
    <row r="164" spans="1:2" ht="15">
      <c r="A164" s="12"/>
      <c r="B164" s="15"/>
    </row>
    <row r="165" spans="1:2" ht="15">
      <c r="A165" s="12"/>
      <c r="B165" s="15"/>
    </row>
    <row r="166" spans="1:2" ht="15">
      <c r="A166" s="12"/>
      <c r="B166" s="15"/>
    </row>
    <row r="167" spans="1:2" ht="15">
      <c r="A167" s="12"/>
      <c r="B167" s="15"/>
    </row>
    <row r="168" spans="1:2" ht="15">
      <c r="A168" s="12"/>
      <c r="B168" s="15"/>
    </row>
    <row r="169" spans="1:2" ht="15">
      <c r="A169" s="12"/>
      <c r="B169" s="15"/>
    </row>
    <row r="170" spans="1:2" ht="15">
      <c r="A170" s="12"/>
      <c r="B170" s="15"/>
    </row>
    <row r="171" spans="1:2" ht="15">
      <c r="A171" s="12"/>
      <c r="B171" s="15"/>
    </row>
    <row r="172" spans="1:2" ht="15">
      <c r="A172" s="12"/>
      <c r="B172" s="15"/>
    </row>
    <row r="173" spans="1:2" ht="15">
      <c r="A173" s="12"/>
      <c r="B173" s="15"/>
    </row>
    <row r="174" spans="1:2" ht="15">
      <c r="A174" s="12"/>
      <c r="B174" s="15"/>
    </row>
    <row r="175" spans="1:2" ht="15">
      <c r="A175" s="12"/>
      <c r="B175" s="15"/>
    </row>
    <row r="176" spans="1:2" ht="15">
      <c r="A176" s="12"/>
      <c r="B176" s="15"/>
    </row>
    <row r="177" spans="1:2" ht="15">
      <c r="A177" s="12"/>
      <c r="B177" s="15"/>
    </row>
    <row r="178" spans="1:2" ht="15">
      <c r="A178" s="12"/>
      <c r="B178" s="15"/>
    </row>
    <row r="179" spans="1:2" ht="15">
      <c r="A179" s="12"/>
      <c r="B179" s="15"/>
    </row>
    <row r="180" spans="1:2" ht="15">
      <c r="A180" s="12"/>
      <c r="B180" s="15"/>
    </row>
    <row r="181" spans="1:2" ht="15">
      <c r="A181" s="12"/>
      <c r="B181" s="15"/>
    </row>
    <row r="182" spans="1:2" ht="15">
      <c r="A182" s="12"/>
      <c r="B182" s="15"/>
    </row>
    <row r="183" spans="1:2" ht="15">
      <c r="A183" s="12"/>
      <c r="B183" s="15"/>
    </row>
    <row r="184" spans="1:2" ht="15">
      <c r="A184" s="12"/>
      <c r="B184" s="15"/>
    </row>
    <row r="185" spans="1:2" ht="15">
      <c r="A185" s="12"/>
      <c r="B185" s="15"/>
    </row>
    <row r="186" spans="1:2" ht="15">
      <c r="A186" s="12"/>
      <c r="B186" s="15"/>
    </row>
    <row r="187" spans="1:2" ht="15">
      <c r="A187" s="12"/>
      <c r="B187" s="15"/>
    </row>
    <row r="188" spans="1:2" ht="15">
      <c r="A188" s="12"/>
      <c r="B188" s="15"/>
    </row>
    <row r="189" spans="1:2" ht="15">
      <c r="A189" s="12"/>
      <c r="B189" s="15"/>
    </row>
    <row r="190" spans="1:2" ht="15">
      <c r="A190" s="12"/>
      <c r="B190" s="15"/>
    </row>
    <row r="191" spans="1:2" ht="15">
      <c r="A191" s="12"/>
      <c r="B191" s="15"/>
    </row>
    <row r="192" spans="1:2" ht="15">
      <c r="A192" s="12"/>
      <c r="B192" s="15"/>
    </row>
    <row r="193" spans="1:2" ht="15">
      <c r="A193" s="12"/>
      <c r="B193" s="15"/>
    </row>
    <row r="194" spans="1:2" ht="15">
      <c r="A194" s="12"/>
      <c r="B194" s="15"/>
    </row>
    <row r="195" spans="1:2" ht="15">
      <c r="A195" s="12"/>
      <c r="B195" s="15"/>
    </row>
    <row r="196" spans="1:2" ht="15">
      <c r="A196" s="12"/>
      <c r="B196" s="15"/>
    </row>
    <row r="197" spans="1:2" ht="15">
      <c r="A197" s="12"/>
      <c r="B197" s="15"/>
    </row>
    <row r="198" spans="1:2" ht="15">
      <c r="A198" s="12"/>
      <c r="B198" s="15"/>
    </row>
    <row r="199" spans="1:2" ht="15">
      <c r="A199" s="12"/>
      <c r="B199" s="15"/>
    </row>
    <row r="200" spans="1:2" ht="15">
      <c r="A200" s="12"/>
      <c r="B200" s="15"/>
    </row>
    <row r="201" spans="1:2" ht="15">
      <c r="A201" s="12"/>
      <c r="B201" s="15"/>
    </row>
    <row r="202" spans="1:2" ht="15">
      <c r="A202" s="12"/>
      <c r="B202" s="15"/>
    </row>
    <row r="203" spans="1:2" ht="15">
      <c r="A203" s="12"/>
      <c r="B203" s="15"/>
    </row>
    <row r="204" spans="1:2" ht="15">
      <c r="A204" s="12"/>
      <c r="B204" s="15"/>
    </row>
    <row r="205" spans="1:2" ht="15">
      <c r="A205" s="12"/>
      <c r="B205" s="15"/>
    </row>
    <row r="206" spans="1:2" ht="15">
      <c r="A206" s="12"/>
      <c r="B206" s="15"/>
    </row>
    <row r="207" spans="1:2" ht="15">
      <c r="A207" s="12"/>
      <c r="B207" s="15"/>
    </row>
    <row r="208" spans="1:2" ht="15">
      <c r="A208" s="12"/>
      <c r="B208" s="15"/>
    </row>
    <row r="209" spans="1:2" ht="15">
      <c r="A209" s="12"/>
      <c r="B209" s="15"/>
    </row>
    <row r="210" spans="1:2" ht="15">
      <c r="A210" s="12"/>
      <c r="B210" s="15"/>
    </row>
    <row r="211" spans="1:2" ht="15">
      <c r="A211" s="12"/>
      <c r="B211" s="15"/>
    </row>
    <row r="212" spans="1:2" ht="15">
      <c r="A212" s="12"/>
      <c r="B212" s="15"/>
    </row>
    <row r="213" spans="1:2" ht="15">
      <c r="A213" s="12"/>
      <c r="B213" s="15"/>
    </row>
    <row r="214" spans="1:2" ht="15">
      <c r="A214" s="12"/>
      <c r="B214" s="15"/>
    </row>
    <row r="215" spans="1:2" ht="15">
      <c r="A215" s="12"/>
      <c r="B215" s="15"/>
    </row>
    <row r="216" spans="1:2" ht="15">
      <c r="A216" s="12"/>
      <c r="B216" s="15"/>
    </row>
    <row r="217" spans="1:2" ht="15">
      <c r="A217" s="12"/>
      <c r="B217" s="15"/>
    </row>
    <row r="218" spans="1:2" ht="15">
      <c r="A218" s="12"/>
      <c r="B218" s="15"/>
    </row>
    <row r="219" spans="1:2" ht="15">
      <c r="A219" s="12"/>
      <c r="B219" s="15"/>
    </row>
    <row r="220" spans="1:2" ht="15">
      <c r="A220" s="12"/>
      <c r="B220" s="15"/>
    </row>
    <row r="221" spans="1:2" ht="15">
      <c r="A221" s="12"/>
      <c r="B221" s="15"/>
    </row>
    <row r="222" spans="1:2" ht="15">
      <c r="A222" s="12"/>
      <c r="B222" s="15"/>
    </row>
    <row r="223" spans="1:2" ht="15">
      <c r="A223" s="12"/>
      <c r="B223" s="15"/>
    </row>
    <row r="224" spans="1:2" ht="15">
      <c r="A224" s="12"/>
      <c r="B224" s="15"/>
    </row>
    <row r="225" spans="1:2" ht="15">
      <c r="A225" s="12"/>
      <c r="B225" s="15"/>
    </row>
    <row r="226" spans="1:2" ht="15">
      <c r="A226" s="12"/>
      <c r="B226" s="15"/>
    </row>
    <row r="227" spans="1:2" ht="15">
      <c r="A227" s="12"/>
      <c r="B227" s="15"/>
    </row>
    <row r="228" spans="1:2" ht="15">
      <c r="A228" s="12"/>
      <c r="B228" s="15"/>
    </row>
    <row r="229" spans="1:2" ht="15">
      <c r="A229" s="12"/>
      <c r="B229" s="15"/>
    </row>
    <row r="230" spans="1:2" ht="15">
      <c r="A230" s="12"/>
      <c r="B230" s="15"/>
    </row>
    <row r="231" spans="1:2" ht="15">
      <c r="A231" s="12"/>
      <c r="B231" s="15"/>
    </row>
    <row r="232" spans="1:2" ht="15">
      <c r="A232" s="12"/>
      <c r="B232" s="15"/>
    </row>
    <row r="233" spans="1:2" ht="15">
      <c r="A233" s="12"/>
      <c r="B233" s="15"/>
    </row>
    <row r="234" spans="1:2" ht="15">
      <c r="A234" s="12"/>
      <c r="B234" s="15"/>
    </row>
    <row r="235" spans="1:2" ht="15">
      <c r="A235" s="12"/>
      <c r="B235" s="15"/>
    </row>
    <row r="236" spans="1:2" ht="15">
      <c r="A236" s="12"/>
      <c r="B236" s="15"/>
    </row>
    <row r="237" spans="1:2" ht="15">
      <c r="A237" s="12"/>
      <c r="B237" s="15"/>
    </row>
    <row r="238" spans="1:2" ht="15">
      <c r="A238" s="12"/>
      <c r="B238" s="15"/>
    </row>
    <row r="239" spans="1:2" ht="15">
      <c r="A239" s="12"/>
      <c r="B239" s="15"/>
    </row>
    <row r="240" spans="1:2" ht="15">
      <c r="A240" s="12"/>
      <c r="B240" s="15"/>
    </row>
    <row r="241" spans="1:2" ht="15">
      <c r="A241" s="12"/>
      <c r="B241" s="15"/>
    </row>
    <row r="242" spans="1:2" ht="15">
      <c r="A242" s="12"/>
      <c r="B242" s="15"/>
    </row>
    <row r="243" spans="1:2" ht="15">
      <c r="A243" s="12"/>
      <c r="B243" s="15"/>
    </row>
    <row r="244" spans="1:2" ht="15">
      <c r="A244" s="12"/>
      <c r="B244" s="15"/>
    </row>
    <row r="245" spans="1:2" ht="15">
      <c r="A245" s="12"/>
      <c r="B245" s="15"/>
    </row>
    <row r="246" spans="1:2" ht="15">
      <c r="A246" s="12"/>
      <c r="B246" s="15"/>
    </row>
    <row r="247" spans="1:2" ht="15">
      <c r="A247" s="12"/>
      <c r="B247" s="15"/>
    </row>
    <row r="248" spans="1:2" ht="15">
      <c r="A248" s="12"/>
      <c r="B248" s="15"/>
    </row>
    <row r="249" spans="1:2" ht="15">
      <c r="A249" s="12"/>
      <c r="B249" s="15"/>
    </row>
    <row r="250" spans="1:2" ht="15">
      <c r="A250" s="12"/>
      <c r="B250" s="15"/>
    </row>
    <row r="251" spans="1:2" ht="15">
      <c r="A251" s="12"/>
      <c r="B251" s="15"/>
    </row>
    <row r="252" spans="1:2" ht="15">
      <c r="A252" s="12"/>
      <c r="B252" s="15"/>
    </row>
    <row r="253" spans="1:2" ht="15">
      <c r="A253" s="12"/>
      <c r="B253" s="15"/>
    </row>
    <row r="254" spans="1:2" ht="15">
      <c r="A254" s="12"/>
      <c r="B254" s="15"/>
    </row>
    <row r="255" spans="1:2" ht="15">
      <c r="A255" s="12"/>
      <c r="B255" s="15"/>
    </row>
    <row r="256" spans="1:2" ht="15">
      <c r="A256" s="12"/>
      <c r="B256" s="15"/>
    </row>
    <row r="257" spans="1:2" ht="15">
      <c r="A257" s="12"/>
      <c r="B257" s="15"/>
    </row>
    <row r="258" spans="1:2" ht="15">
      <c r="A258" s="12"/>
      <c r="B258" s="15"/>
    </row>
    <row r="259" spans="1:2" ht="15">
      <c r="A259" s="12"/>
      <c r="B259" s="15"/>
    </row>
    <row r="260" spans="1:2" ht="15">
      <c r="A260" s="12"/>
      <c r="B260" s="15"/>
    </row>
    <row r="261" spans="1:2" ht="15">
      <c r="A261" s="12"/>
      <c r="B261" s="15"/>
    </row>
    <row r="262" spans="1:2" ht="15">
      <c r="A262" s="12"/>
      <c r="B262" s="15"/>
    </row>
    <row r="263" spans="1:2" ht="15">
      <c r="A263" s="12"/>
      <c r="B263" s="15"/>
    </row>
    <row r="264" spans="1:2" ht="15">
      <c r="A264" s="12"/>
      <c r="B264" s="15"/>
    </row>
    <row r="265" spans="1:2" ht="15">
      <c r="A265" s="12"/>
      <c r="B265" s="15"/>
    </row>
    <row r="266" spans="1:2" ht="15">
      <c r="A266" s="12"/>
      <c r="B266" s="15"/>
    </row>
    <row r="267" spans="1:2" ht="15">
      <c r="A267" s="12"/>
      <c r="B267" s="15"/>
    </row>
    <row r="268" spans="1:2" ht="15">
      <c r="A268" s="12"/>
      <c r="B268" s="15"/>
    </row>
  </sheetData>
  <sheetProtection selectLockedCells="1" selectUnlockedCells="1"/>
  <mergeCells count="19">
    <mergeCell ref="A8:N8"/>
    <mergeCell ref="A9:N9"/>
    <mergeCell ref="A10:N10"/>
    <mergeCell ref="J140:N140"/>
    <mergeCell ref="J2:N2"/>
    <mergeCell ref="J3:N3"/>
    <mergeCell ref="J4:N4"/>
    <mergeCell ref="J5:N5"/>
    <mergeCell ref="J6:N6"/>
    <mergeCell ref="J7:N7"/>
    <mergeCell ref="J14:L14"/>
    <mergeCell ref="A11:N11"/>
    <mergeCell ref="C14:F14"/>
    <mergeCell ref="O16:R16"/>
    <mergeCell ref="A13:A14"/>
    <mergeCell ref="M13:M14"/>
    <mergeCell ref="N13:N14"/>
    <mergeCell ref="O13:R13"/>
    <mergeCell ref="O14:R14"/>
  </mergeCells>
  <printOptions/>
  <pageMargins left="1.1811023622047245" right="0.5905511811023623" top="0.7874015748031497" bottom="0.7874015748031497" header="0.31496062992125984" footer="0.31496062992125984"/>
  <pageSetup blackAndWhite="1" fitToHeight="3" horizontalDpi="600" verticalDpi="600" orientation="portrait" paperSize="9" scale="58" r:id="rId1"/>
  <rowBreaks count="1" manualBreakCount="1">
    <brk id="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2017-10-24T07:32:03Z</cp:lastPrinted>
  <dcterms:created xsi:type="dcterms:W3CDTF">2013-09-04T07:16:35Z</dcterms:created>
  <dcterms:modified xsi:type="dcterms:W3CDTF">2017-10-24T07:36:09Z</dcterms:modified>
  <cp:category/>
  <cp:version/>
  <cp:contentType/>
  <cp:contentStatus/>
</cp:coreProperties>
</file>