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0" activeTab="0"/>
  </bookViews>
  <sheets>
    <sheet name="ОБРАЗЕЦ" sheetId="1" r:id="rId1"/>
  </sheets>
  <definedNames/>
  <calcPr fullCalcOnLoad="1"/>
</workbook>
</file>

<file path=xl/sharedStrings.xml><?xml version="1.0" encoding="utf-8"?>
<sst xmlns="http://schemas.openxmlformats.org/spreadsheetml/2006/main" count="149" uniqueCount="88">
  <si>
    <t>Показатель, единица измерения</t>
  </si>
  <si>
    <t>2013 год</t>
  </si>
  <si>
    <t>отчет</t>
  </si>
  <si>
    <t>оценка</t>
  </si>
  <si>
    <t>прогноз</t>
  </si>
  <si>
    <t>в % к предыдущему году</t>
  </si>
  <si>
    <t>Производство основных видов промышленной продукции в натуральном выражении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</si>
  <si>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</si>
  <si>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</si>
  <si>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</si>
  <si>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</si>
  <si>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в том числе в личных подсобных хозяйствах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</si>
  <si>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</si>
  <si>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</si>
  <si>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</si>
  <si>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</si>
  <si>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</si>
  <si>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Количество организаций, зарегистрированных на территории поселения, единиц, в т.ч.</t>
  </si>
  <si>
    <t xml:space="preserve"> количество организаций государственной формы собственности</t>
  </si>
  <si>
    <t>Инфраструктурная обеспеченность населения</t>
  </si>
  <si>
    <t>Приложение</t>
  </si>
  <si>
    <t>УТВЕРЖДЕН</t>
  </si>
  <si>
    <t>2012 год</t>
  </si>
  <si>
    <t xml:space="preserve">    в % к пред. году</t>
  </si>
  <si>
    <t xml:space="preserve">Скот и птица (в живом весе)- всего,  тонн </t>
  </si>
  <si>
    <t>Молоко- всего, тонн</t>
  </si>
  <si>
    <t>Количество субъектов малого  предпринимательства в расчете на 1000 человек населения</t>
  </si>
  <si>
    <t>Общий объем расходов бюджета на развитие и поддержку малого предпринимательства в расчете на одно малое предприятие, тыс.рублей</t>
  </si>
  <si>
    <t>Доля освещенных улиц в поселении, %</t>
  </si>
  <si>
    <t>Количество светильников уличного освещения всего, шт</t>
  </si>
  <si>
    <t>Доля отремонтированных сетей водоснабжения в  году от общей протяженности сетей по поселению,%</t>
  </si>
  <si>
    <t>Доля отремонтированных дорог общего пользования местного значения в  году в границах поселения ,%</t>
  </si>
  <si>
    <t>Доля расходов бюджета поселения в году , направленных на благоустройство поселения,%</t>
  </si>
  <si>
    <t>2014 год</t>
  </si>
  <si>
    <t>Среднемесячная заработная плата,  рублей</t>
  </si>
  <si>
    <t xml:space="preserve">Среднегодовая численность постоянного населения, чел. </t>
  </si>
  <si>
    <t>Среднемесячные доходы занятых в ЛПХ     (реализация + субсидии), тыс.руб.</t>
  </si>
  <si>
    <t>Фонд заработной платы  (ФОТ), млн. руб.</t>
  </si>
  <si>
    <t>Промышленная деятельность  
(объем отгруженной продукции),  млн.руб.</t>
  </si>
  <si>
    <t>в % к пред. году в действ.ценах</t>
  </si>
  <si>
    <r>
      <t xml:space="preserve">    </t>
    </r>
    <r>
      <rPr>
        <i/>
        <sz val="10"/>
        <color indexed="8"/>
        <rFont val="Times New Roman"/>
        <family val="1"/>
      </rPr>
      <t>в том числе по видам экономической деятельности:</t>
    </r>
  </si>
  <si>
    <t>хлебобулочные изделия, тн</t>
  </si>
  <si>
    <t>производство кондитерских изделий, тн</t>
  </si>
  <si>
    <t>Уровень регистрируемой  безработицы  к численности экономически активного населения, в %</t>
  </si>
  <si>
    <t>Сальдированный финансовый результат, млн. руб.</t>
  </si>
  <si>
    <t xml:space="preserve">    в % к пред.  году</t>
  </si>
  <si>
    <t>Прибыль прибыльных  предприятий, млн.руб.</t>
  </si>
  <si>
    <t>Убыток по всем видам деятельности,  млн. руб.</t>
  </si>
  <si>
    <t>Занято в личных подсобных хозяйствах,  чел.,     всего</t>
  </si>
  <si>
    <r>
      <t xml:space="preserve">Добыча полезных ископаемых, </t>
    </r>
    <r>
      <rPr>
        <b/>
        <sz val="11"/>
        <color indexed="8"/>
        <rFont val="Times New Roman"/>
        <family val="1"/>
      </rPr>
      <t>млн.руб.</t>
    </r>
  </si>
  <si>
    <r>
      <t xml:space="preserve">Обрабатывающие производства, </t>
    </r>
    <r>
      <rPr>
        <b/>
        <sz val="11"/>
        <color indexed="8"/>
        <rFont val="Times New Roman"/>
        <family val="1"/>
      </rPr>
      <t>млн.руб.</t>
    </r>
  </si>
  <si>
    <r>
      <t>Производство и распределение электроэнергии, газа и воды</t>
    </r>
    <r>
      <rPr>
        <sz val="11"/>
        <color indexed="8"/>
        <rFont val="Times New Roman"/>
        <family val="1"/>
      </rPr>
      <t xml:space="preserve">, </t>
    </r>
    <r>
      <rPr>
        <b/>
        <sz val="11"/>
        <color indexed="8"/>
        <rFont val="Times New Roman"/>
        <family val="1"/>
      </rPr>
      <t>млн.руб.</t>
    </r>
  </si>
  <si>
    <r>
      <t>в том числе</t>
    </r>
    <r>
      <rPr>
        <sz val="11"/>
        <rFont val="Times New Roman"/>
        <family val="1"/>
      </rPr>
      <t xml:space="preserve">, </t>
    </r>
    <r>
      <rPr>
        <b/>
        <i/>
        <sz val="11"/>
        <rFont val="Times New Roman"/>
        <family val="1"/>
      </rPr>
      <t>трудоспособное население</t>
    </r>
    <r>
      <rPr>
        <sz val="11"/>
        <rFont val="Times New Roman"/>
        <family val="1"/>
      </rPr>
      <t>,  чел.</t>
    </r>
  </si>
  <si>
    <r>
      <t>из них,</t>
    </r>
    <r>
      <rPr>
        <sz val="11"/>
        <rFont val="Times New Roman"/>
        <family val="1"/>
      </rPr>
      <t xml:space="preserve">  </t>
    </r>
    <r>
      <rPr>
        <b/>
        <i/>
        <sz val="11"/>
        <rFont val="Times New Roman"/>
        <family val="1"/>
      </rPr>
      <t>занято в экономике</t>
    </r>
    <r>
      <rPr>
        <sz val="11"/>
        <rFont val="Times New Roman"/>
        <family val="1"/>
      </rPr>
      <t xml:space="preserve">,  чел. </t>
    </r>
  </si>
  <si>
    <t xml:space="preserve">Ввод жилых домов в эксплуатацию, тыс. кв. м </t>
  </si>
  <si>
    <t xml:space="preserve"> количество  предприятий, организаций муниципальной формы собственности</t>
  </si>
  <si>
    <t xml:space="preserve"> количество малых предприятий (частных)</t>
  </si>
  <si>
    <t>Количество индивидуальных предпринимателей, ед.</t>
  </si>
  <si>
    <t>Количество личных подсобных хозяйств (ЛПХ), ед.</t>
  </si>
  <si>
    <t>2015 год</t>
  </si>
  <si>
    <t xml:space="preserve">2016 год </t>
  </si>
  <si>
    <t>2017 год</t>
  </si>
  <si>
    <t>Глава Лабинского городского поселения</t>
  </si>
  <si>
    <t>А.Н.Матыченко</t>
  </si>
  <si>
    <t>масла растительные нерафинированные, тыс.тн</t>
  </si>
  <si>
    <t>масла и жиры рафинированные, кроме остатков, тыс.тн</t>
  </si>
  <si>
    <t>Численность занятых в экономике,  тыс. чел.</t>
  </si>
  <si>
    <t>Доходы местного бюджета поселения на душу населения, тыс.руб.</t>
  </si>
  <si>
    <t>в том числе собственные доходы на душу населения,тыс. руб.</t>
  </si>
  <si>
    <t>Расходы средств местного бюджета на благоустройство поселения на душу населения, тыс. руб.</t>
  </si>
  <si>
    <t>Объем продукции сельского хозяйства всех категорий хозяйств, млн. руб.</t>
  </si>
  <si>
    <t>Зерно (в весе  после доработки), тонн</t>
  </si>
  <si>
    <t>Картофель - всего, тонн</t>
  </si>
  <si>
    <t>Овощи - всего,  тонн</t>
  </si>
  <si>
    <t>Плоды и ягоды, тонн</t>
  </si>
  <si>
    <t>Яйца- всего, млн. штук</t>
  </si>
  <si>
    <t>Птица,  тыс.голов</t>
  </si>
  <si>
    <t>Численность экономически активного населения, тыс.чел.</t>
  </si>
  <si>
    <t xml:space="preserve">Количество км освещенных улиц </t>
  </si>
  <si>
    <t>решением Совета Лабинского</t>
  </si>
  <si>
    <t>городского поселения Лабинского района</t>
  </si>
  <si>
    <t>Индикативный план социально-экономического развития Лабинского городского поселения  Лабинского района  на 2015 год и на плановый период до 2017 года</t>
  </si>
  <si>
    <t>Объем инвестиций в основной капитал за счет всех источников финансирования, млн. руб.</t>
  </si>
  <si>
    <t>Объем платных услуг населению, млн. руб.</t>
  </si>
  <si>
    <t>Оборот общественного питания, млн. руб.</t>
  </si>
  <si>
    <t>Оборот розничной торговли,  млн. руб.</t>
  </si>
  <si>
    <t>Численность работающих для расчета среднемесячной заработной платы, тыс.чел.</t>
  </si>
  <si>
    <t>от 25.12.2014 года № 27/7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</si>
</sst>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_-* #,##0.00_р_._-;\-* #,##0.00_р_._-;_-* \-??_р_._-;_-@_-"/>
    <numFmt numFmtId="168" formatCode="_-* #,##0_р_._-;\-* #,##0_р_._-;_-* \-??_р_._-;_-@_-"/>
    <numFmt numFmtId="169" formatCode="_-* #,##0.0_р_._-;\-* #,##0.0_р_._-;_-* \-??_р_._-;_-@_-"/>
    <numFmt numFmtId="170" formatCode="0.00000"/>
    <numFmt numFmtId="171" formatCode="0.0000"/>
    <numFmt numFmtId="172" formatCode="0.0000000"/>
    <numFmt numFmtId="173" formatCode="0.00000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1" fillId="0" borderId="0" xfId="0" applyFont="1" applyAlignment="1">
      <alignment/>
    </xf>
    <xf numFmtId="164" fontId="19" fillId="0" borderId="12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24" fillId="0" borderId="13" xfId="0" applyFont="1" applyBorder="1" applyAlignment="1">
      <alignment/>
    </xf>
    <xf numFmtId="0" fontId="24" fillId="0" borderId="12" xfId="0" applyFont="1" applyBorder="1" applyAlignment="1">
      <alignment/>
    </xf>
    <xf numFmtId="164" fontId="24" fillId="0" borderId="12" xfId="0" applyNumberFormat="1" applyFont="1" applyBorder="1" applyAlignment="1">
      <alignment/>
    </xf>
    <xf numFmtId="164" fontId="24" fillId="0" borderId="12" xfId="0" applyNumberFormat="1" applyFont="1" applyFill="1" applyBorder="1" applyAlignment="1" applyProtection="1">
      <alignment/>
      <protection locked="0"/>
    </xf>
    <xf numFmtId="164" fontId="24" fillId="24" borderId="12" xfId="0" applyNumberFormat="1" applyFont="1" applyFill="1" applyBorder="1" applyAlignment="1" applyProtection="1">
      <alignment/>
      <protection locked="0"/>
    </xf>
    <xf numFmtId="164" fontId="24" fillId="0" borderId="13" xfId="0" applyNumberFormat="1" applyFont="1" applyBorder="1" applyAlignment="1">
      <alignment/>
    </xf>
    <xf numFmtId="0" fontId="22" fillId="0" borderId="12" xfId="0" applyFont="1" applyBorder="1" applyAlignment="1">
      <alignment/>
    </xf>
    <xf numFmtId="1" fontId="24" fillId="0" borderId="12" xfId="0" applyNumberFormat="1" applyFont="1" applyBorder="1" applyAlignment="1">
      <alignment/>
    </xf>
    <xf numFmtId="2" fontId="24" fillId="0" borderId="12" xfId="0" applyNumberFormat="1" applyFont="1" applyBorder="1" applyAlignment="1">
      <alignment/>
    </xf>
    <xf numFmtId="165" fontId="24" fillId="0" borderId="12" xfId="0" applyNumberFormat="1" applyFont="1" applyBorder="1" applyAlignment="1">
      <alignment/>
    </xf>
    <xf numFmtId="166" fontId="24" fillId="0" borderId="12" xfId="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164" fontId="19" fillId="0" borderId="14" xfId="0" applyNumberFormat="1" applyFont="1" applyBorder="1" applyAlignment="1">
      <alignment/>
    </xf>
    <xf numFmtId="0" fontId="24" fillId="25" borderId="0" xfId="0" applyFont="1" applyFill="1" applyBorder="1" applyAlignment="1">
      <alignment/>
    </xf>
    <xf numFmtId="0" fontId="23" fillId="26" borderId="14" xfId="0" applyFont="1" applyFill="1" applyBorder="1" applyAlignment="1">
      <alignment horizontal="center" vertical="center" wrapText="1"/>
    </xf>
    <xf numFmtId="0" fontId="21" fillId="26" borderId="14" xfId="0" applyFont="1" applyFill="1" applyBorder="1" applyAlignment="1">
      <alignment vertical="center" wrapText="1"/>
    </xf>
    <xf numFmtId="0" fontId="28" fillId="26" borderId="14" xfId="0" applyFont="1" applyFill="1" applyBorder="1" applyAlignment="1">
      <alignment vertical="center" wrapText="1"/>
    </xf>
    <xf numFmtId="0" fontId="21" fillId="26" borderId="14" xfId="0" applyFont="1" applyFill="1" applyBorder="1" applyAlignment="1">
      <alignment horizontal="left" vertical="center" wrapText="1" indent="1"/>
    </xf>
    <xf numFmtId="0" fontId="22" fillId="26" borderId="14" xfId="0" applyFont="1" applyFill="1" applyBorder="1" applyAlignment="1">
      <alignment vertical="center" wrapText="1"/>
    </xf>
    <xf numFmtId="0" fontId="27" fillId="26" borderId="15" xfId="0" applyFont="1" applyFill="1" applyBorder="1" applyAlignment="1">
      <alignment vertical="center" wrapText="1"/>
    </xf>
    <xf numFmtId="164" fontId="24" fillId="0" borderId="14" xfId="0" applyNumberFormat="1" applyFont="1" applyBorder="1" applyAlignment="1">
      <alignment/>
    </xf>
    <xf numFmtId="0" fontId="31" fillId="25" borderId="16" xfId="0" applyFont="1" applyFill="1" applyBorder="1" applyAlignment="1">
      <alignment horizontal="center"/>
    </xf>
    <xf numFmtId="0" fontId="31" fillId="25" borderId="16" xfId="0" applyFont="1" applyFill="1" applyBorder="1" applyAlignment="1">
      <alignment horizontal="center" wrapText="1"/>
    </xf>
    <xf numFmtId="0" fontId="27" fillId="26" borderId="14" xfId="0" applyFont="1" applyFill="1" applyBorder="1" applyAlignment="1">
      <alignment horizontal="center" vertical="center" wrapText="1"/>
    </xf>
    <xf numFmtId="0" fontId="29" fillId="25" borderId="16" xfId="0" applyFont="1" applyFill="1" applyBorder="1" applyAlignment="1">
      <alignment horizontal="center"/>
    </xf>
    <xf numFmtId="0" fontId="29" fillId="25" borderId="16" xfId="0" applyFont="1" applyFill="1" applyBorder="1" applyAlignment="1">
      <alignment horizontal="center" wrapText="1"/>
    </xf>
    <xf numFmtId="0" fontId="31" fillId="25" borderId="14" xfId="0" applyFont="1" applyFill="1" applyBorder="1" applyAlignment="1">
      <alignment horizontal="center" wrapText="1"/>
    </xf>
    <xf numFmtId="0" fontId="24" fillId="25" borderId="0" xfId="0" applyFont="1" applyFill="1" applyBorder="1" applyAlignment="1">
      <alignment horizontal="center"/>
    </xf>
    <xf numFmtId="164" fontId="27" fillId="25" borderId="14" xfId="0" applyNumberFormat="1" applyFont="1" applyFill="1" applyBorder="1" applyAlignment="1">
      <alignment horizontal="center" wrapText="1"/>
    </xf>
    <xf numFmtId="164" fontId="24" fillId="0" borderId="14" xfId="0" applyNumberFormat="1" applyFont="1" applyFill="1" applyBorder="1" applyAlignment="1" applyProtection="1">
      <alignment/>
      <protection locked="0"/>
    </xf>
    <xf numFmtId="0" fontId="24" fillId="0" borderId="15" xfId="0" applyFont="1" applyBorder="1" applyAlignment="1">
      <alignment/>
    </xf>
    <xf numFmtId="165" fontId="24" fillId="0" borderId="14" xfId="0" applyNumberFormat="1" applyFont="1" applyFill="1" applyBorder="1" applyAlignment="1" applyProtection="1">
      <alignment/>
      <protection locked="0"/>
    </xf>
    <xf numFmtId="165" fontId="24" fillId="0" borderId="12" xfId="0" applyNumberFormat="1" applyFont="1" applyFill="1" applyBorder="1" applyAlignment="1" applyProtection="1">
      <alignment/>
      <protection locked="0"/>
    </xf>
    <xf numFmtId="165" fontId="24" fillId="24" borderId="12" xfId="0" applyNumberFormat="1" applyFont="1" applyFill="1" applyBorder="1" applyAlignment="1" applyProtection="1">
      <alignment/>
      <protection locked="0"/>
    </xf>
    <xf numFmtId="0" fontId="27" fillId="25" borderId="14" xfId="0" applyFont="1" applyFill="1" applyBorder="1" applyAlignment="1">
      <alignment horizontal="center" wrapText="1"/>
    </xf>
    <xf numFmtId="0" fontId="27" fillId="26" borderId="17" xfId="0" applyFont="1" applyFill="1" applyBorder="1" applyAlignment="1">
      <alignment horizontal="center" vertical="center" wrapText="1"/>
    </xf>
    <xf numFmtId="164" fontId="24" fillId="0" borderId="15" xfId="0" applyNumberFormat="1" applyFont="1" applyBorder="1" applyAlignment="1">
      <alignment/>
    </xf>
    <xf numFmtId="0" fontId="24" fillId="0" borderId="14" xfId="0" applyFont="1" applyBorder="1" applyAlignment="1">
      <alignment/>
    </xf>
    <xf numFmtId="165" fontId="19" fillId="0" borderId="12" xfId="0" applyNumberFormat="1" applyFont="1" applyBorder="1" applyAlignment="1">
      <alignment/>
    </xf>
    <xf numFmtId="2" fontId="27" fillId="25" borderId="14" xfId="0" applyNumberFormat="1" applyFont="1" applyFill="1" applyBorder="1" applyAlignment="1">
      <alignment horizontal="center" wrapText="1"/>
    </xf>
    <xf numFmtId="0" fontId="28" fillId="25" borderId="14" xfId="0" applyFont="1" applyFill="1" applyBorder="1" applyAlignment="1">
      <alignment horizontal="center" wrapText="1"/>
    </xf>
    <xf numFmtId="0" fontId="23" fillId="26" borderId="14" xfId="0" applyFont="1" applyFill="1" applyBorder="1" applyAlignment="1">
      <alignment horizontal="center" wrapText="1"/>
    </xf>
    <xf numFmtId="0" fontId="27" fillId="26" borderId="14" xfId="0" applyFont="1" applyFill="1" applyBorder="1" applyAlignment="1">
      <alignment horizontal="center" wrapText="1"/>
    </xf>
    <xf numFmtId="164" fontId="27" fillId="26" borderId="14" xfId="0" applyNumberFormat="1" applyFont="1" applyFill="1" applyBorder="1" applyAlignment="1">
      <alignment horizontal="center" wrapText="1"/>
    </xf>
    <xf numFmtId="0" fontId="25" fillId="26" borderId="14" xfId="0" applyFont="1" applyFill="1" applyBorder="1" applyAlignment="1">
      <alignment horizontal="center" wrapText="1"/>
    </xf>
    <xf numFmtId="164" fontId="23" fillId="26" borderId="14" xfId="0" applyNumberFormat="1" applyFont="1" applyFill="1" applyBorder="1" applyAlignment="1">
      <alignment horizontal="center" wrapText="1"/>
    </xf>
    <xf numFmtId="0" fontId="31" fillId="26" borderId="14" xfId="0" applyFont="1" applyFill="1" applyBorder="1" applyAlignment="1">
      <alignment horizontal="center" wrapText="1"/>
    </xf>
    <xf numFmtId="0" fontId="22" fillId="25" borderId="14" xfId="0" applyNumberFormat="1" applyFont="1" applyFill="1" applyBorder="1" applyAlignment="1">
      <alignment vertical="center" wrapText="1"/>
    </xf>
    <xf numFmtId="0" fontId="31" fillId="26" borderId="14" xfId="0" applyNumberFormat="1" applyFont="1" applyFill="1" applyBorder="1" applyAlignment="1">
      <alignment horizontal="center" vertical="center" wrapText="1"/>
    </xf>
    <xf numFmtId="0" fontId="25" fillId="26" borderId="14" xfId="0" applyNumberFormat="1" applyFont="1" applyFill="1" applyBorder="1" applyAlignment="1">
      <alignment horizontal="center" vertical="center" wrapText="1"/>
    </xf>
    <xf numFmtId="0" fontId="31" fillId="26" borderId="14" xfId="0" applyNumberFormat="1" applyFont="1" applyFill="1" applyBorder="1" applyAlignment="1">
      <alignment horizontal="center" wrapText="1"/>
    </xf>
    <xf numFmtId="0" fontId="25" fillId="26" borderId="14" xfId="0" applyNumberFormat="1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164" fontId="33" fillId="0" borderId="12" xfId="0" applyNumberFormat="1" applyFont="1" applyBorder="1" applyAlignment="1">
      <alignment/>
    </xf>
    <xf numFmtId="0" fontId="33" fillId="0" borderId="12" xfId="0" applyFont="1" applyBorder="1" applyAlignment="1">
      <alignment/>
    </xf>
    <xf numFmtId="0" fontId="34" fillId="0" borderId="12" xfId="0" applyFont="1" applyBorder="1" applyAlignment="1">
      <alignment/>
    </xf>
    <xf numFmtId="0" fontId="28" fillId="26" borderId="14" xfId="0" applyFont="1" applyFill="1" applyBorder="1" applyAlignment="1">
      <alignment horizontal="center" vertical="center" wrapText="1"/>
    </xf>
    <xf numFmtId="0" fontId="27" fillId="26" borderId="1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4" fillId="25" borderId="18" xfId="0" applyFont="1" applyFill="1" applyBorder="1" applyAlignment="1">
      <alignment horizontal="center"/>
    </xf>
    <xf numFmtId="165" fontId="31" fillId="25" borderId="18" xfId="0" applyNumberFormat="1" applyFont="1" applyFill="1" applyBorder="1" applyAlignment="1">
      <alignment horizontal="center" wrapText="1"/>
    </xf>
    <xf numFmtId="0" fontId="27" fillId="26" borderId="18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/>
    </xf>
    <xf numFmtId="164" fontId="31" fillId="25" borderId="18" xfId="0" applyNumberFormat="1" applyFont="1" applyFill="1" applyBorder="1" applyAlignment="1">
      <alignment horizontal="center" wrapText="1"/>
    </xf>
    <xf numFmtId="0" fontId="31" fillId="25" borderId="18" xfId="0" applyFont="1" applyFill="1" applyBorder="1" applyAlignment="1">
      <alignment horizontal="center" wrapText="1"/>
    </xf>
    <xf numFmtId="0" fontId="27" fillId="26" borderId="18" xfId="0" applyFont="1" applyFill="1" applyBorder="1" applyAlignment="1">
      <alignment horizontal="center" wrapText="1"/>
    </xf>
    <xf numFmtId="0" fontId="19" fillId="25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left" wrapText="1"/>
    </xf>
    <xf numFmtId="0" fontId="31" fillId="25" borderId="21" xfId="0" applyFont="1" applyFill="1" applyBorder="1" applyAlignment="1">
      <alignment horizontal="center" wrapText="1"/>
    </xf>
    <xf numFmtId="164" fontId="24" fillId="0" borderId="22" xfId="0" applyNumberFormat="1" applyFont="1" applyBorder="1" applyAlignment="1">
      <alignment/>
    </xf>
    <xf numFmtId="164" fontId="24" fillId="0" borderId="23" xfId="0" applyNumberFormat="1" applyFont="1" applyBorder="1" applyAlignment="1">
      <alignment/>
    </xf>
    <xf numFmtId="164" fontId="24" fillId="0" borderId="24" xfId="0" applyNumberFormat="1" applyFont="1" applyBorder="1" applyAlignment="1">
      <alignment/>
    </xf>
    <xf numFmtId="0" fontId="24" fillId="0" borderId="25" xfId="0" applyFont="1" applyFill="1" applyBorder="1" applyAlignment="1">
      <alignment/>
    </xf>
    <xf numFmtId="164" fontId="24" fillId="0" borderId="26" xfId="0" applyNumberFormat="1" applyFont="1" applyBorder="1" applyAlignment="1">
      <alignment/>
    </xf>
    <xf numFmtId="0" fontId="24" fillId="0" borderId="25" xfId="0" applyFont="1" applyFill="1" applyBorder="1" applyAlignment="1">
      <alignment wrapText="1"/>
    </xf>
    <xf numFmtId="0" fontId="31" fillId="0" borderId="25" xfId="0" applyFont="1" applyFill="1" applyBorder="1" applyAlignment="1">
      <alignment/>
    </xf>
    <xf numFmtId="0" fontId="31" fillId="0" borderId="25" xfId="0" applyFont="1" applyFill="1" applyBorder="1" applyAlignment="1">
      <alignment wrapText="1"/>
    </xf>
    <xf numFmtId="0" fontId="23" fillId="24" borderId="27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/>
    </xf>
    <xf numFmtId="0" fontId="21" fillId="24" borderId="27" xfId="0" applyFont="1" applyFill="1" applyBorder="1" applyAlignment="1">
      <alignment vertical="center" wrapText="1"/>
    </xf>
    <xf numFmtId="0" fontId="24" fillId="0" borderId="26" xfId="0" applyFont="1" applyBorder="1" applyAlignment="1">
      <alignment/>
    </xf>
    <xf numFmtId="0" fontId="23" fillId="24" borderId="27" xfId="0" applyFont="1" applyFill="1" applyBorder="1" applyAlignment="1">
      <alignment horizontal="left" vertical="center" wrapText="1"/>
    </xf>
    <xf numFmtId="0" fontId="28" fillId="24" borderId="27" xfId="0" applyFont="1" applyFill="1" applyBorder="1" applyAlignment="1">
      <alignment horizontal="left" vertical="center" wrapText="1" indent="1"/>
    </xf>
    <xf numFmtId="0" fontId="28" fillId="24" borderId="27" xfId="0" applyFont="1" applyFill="1" applyBorder="1" applyAlignment="1">
      <alignment vertical="center" wrapText="1"/>
    </xf>
    <xf numFmtId="1" fontId="24" fillId="0" borderId="26" xfId="0" applyNumberFormat="1" applyFont="1" applyBorder="1" applyAlignment="1">
      <alignment/>
    </xf>
    <xf numFmtId="0" fontId="21" fillId="24" borderId="27" xfId="0" applyFont="1" applyFill="1" applyBorder="1" applyAlignment="1">
      <alignment horizontal="left" vertical="center" wrapText="1" indent="1"/>
    </xf>
    <xf numFmtId="165" fontId="24" fillId="0" borderId="26" xfId="0" applyNumberFormat="1" applyFont="1" applyBorder="1" applyAlignment="1">
      <alignment/>
    </xf>
    <xf numFmtId="2" fontId="24" fillId="0" borderId="26" xfId="0" applyNumberFormat="1" applyFont="1" applyBorder="1" applyAlignment="1">
      <alignment/>
    </xf>
    <xf numFmtId="0" fontId="28" fillId="24" borderId="27" xfId="0" applyFont="1" applyFill="1" applyBorder="1" applyAlignment="1">
      <alignment horizontal="left" vertical="center" wrapText="1"/>
    </xf>
    <xf numFmtId="0" fontId="25" fillId="24" borderId="27" xfId="0" applyFont="1" applyFill="1" applyBorder="1" applyAlignment="1">
      <alignment horizontal="center" vertical="center" wrapText="1"/>
    </xf>
    <xf numFmtId="0" fontId="30" fillId="24" borderId="27" xfId="0" applyFont="1" applyFill="1" applyBorder="1" applyAlignment="1">
      <alignment vertical="center" wrapText="1"/>
    </xf>
    <xf numFmtId="0" fontId="22" fillId="24" borderId="27" xfId="0" applyFont="1" applyFill="1" applyBorder="1" applyAlignment="1">
      <alignment vertical="center" wrapText="1"/>
    </xf>
    <xf numFmtId="0" fontId="22" fillId="24" borderId="27" xfId="0" applyFont="1" applyFill="1" applyBorder="1" applyAlignment="1">
      <alignment horizontal="left" vertical="center" wrapText="1" indent="1"/>
    </xf>
    <xf numFmtId="0" fontId="30" fillId="24" borderId="27" xfId="0" applyFont="1" applyFill="1" applyBorder="1" applyAlignment="1">
      <alignment horizontal="left" vertical="center" wrapText="1" indent="3"/>
    </xf>
    <xf numFmtId="0" fontId="22" fillId="24" borderId="27" xfId="0" applyFont="1" applyFill="1" applyBorder="1" applyAlignment="1">
      <alignment horizontal="left" vertical="center" wrapText="1" indent="5"/>
    </xf>
    <xf numFmtId="166" fontId="24" fillId="0" borderId="26" xfId="0" applyNumberFormat="1" applyFont="1" applyBorder="1" applyAlignment="1">
      <alignment/>
    </xf>
    <xf numFmtId="0" fontId="22" fillId="0" borderId="27" xfId="0" applyFont="1" applyFill="1" applyBorder="1" applyAlignment="1">
      <alignment vertical="center" wrapText="1"/>
    </xf>
    <xf numFmtId="0" fontId="31" fillId="0" borderId="27" xfId="0" applyFont="1" applyBorder="1" applyAlignment="1">
      <alignment wrapText="1"/>
    </xf>
    <xf numFmtId="0" fontId="27" fillId="0" borderId="27" xfId="0" applyFont="1" applyBorder="1" applyAlignment="1">
      <alignment wrapText="1"/>
    </xf>
    <xf numFmtId="0" fontId="27" fillId="0" borderId="25" xfId="0" applyFont="1" applyBorder="1" applyAlignment="1">
      <alignment wrapText="1"/>
    </xf>
    <xf numFmtId="164" fontId="19" fillId="0" borderId="26" xfId="0" applyNumberFormat="1" applyFont="1" applyBorder="1" applyAlignment="1">
      <alignment/>
    </xf>
    <xf numFmtId="0" fontId="27" fillId="24" borderId="25" xfId="0" applyFont="1" applyFill="1" applyBorder="1" applyAlignment="1">
      <alignment vertical="center" wrapText="1"/>
    </xf>
    <xf numFmtId="164" fontId="31" fillId="0" borderId="25" xfId="0" applyNumberFormat="1" applyFont="1" applyFill="1" applyBorder="1" applyAlignment="1">
      <alignment wrapText="1"/>
    </xf>
    <xf numFmtId="165" fontId="24" fillId="24" borderId="26" xfId="0" applyNumberFormat="1" applyFont="1" applyFill="1" applyBorder="1" applyAlignment="1" applyProtection="1">
      <alignment/>
      <protection locked="0"/>
    </xf>
    <xf numFmtId="164" fontId="24" fillId="24" borderId="26" xfId="0" applyNumberFormat="1" applyFont="1" applyFill="1" applyBorder="1" applyAlignment="1" applyProtection="1">
      <alignment/>
      <protection locked="0"/>
    </xf>
    <xf numFmtId="0" fontId="24" fillId="0" borderId="28" xfId="0" applyFont="1" applyBorder="1" applyAlignment="1">
      <alignment/>
    </xf>
    <xf numFmtId="164" fontId="24" fillId="0" borderId="28" xfId="0" applyNumberFormat="1" applyFont="1" applyBorder="1" applyAlignment="1">
      <alignment/>
    </xf>
    <xf numFmtId="164" fontId="31" fillId="0" borderId="25" xfId="0" applyNumberFormat="1" applyFont="1" applyFill="1" applyBorder="1" applyAlignment="1">
      <alignment vertical="top" wrapText="1"/>
    </xf>
    <xf numFmtId="165" fontId="19" fillId="0" borderId="26" xfId="0" applyNumberFormat="1" applyFont="1" applyBorder="1" applyAlignment="1">
      <alignment/>
    </xf>
    <xf numFmtId="164" fontId="33" fillId="0" borderId="26" xfId="0" applyNumberFormat="1" applyFont="1" applyBorder="1" applyAlignment="1">
      <alignment/>
    </xf>
    <xf numFmtId="0" fontId="28" fillId="24" borderId="25" xfId="0" applyFont="1" applyFill="1" applyBorder="1" applyAlignment="1">
      <alignment vertical="center" wrapText="1"/>
    </xf>
    <xf numFmtId="0" fontId="27" fillId="24" borderId="25" xfId="0" applyFont="1" applyFill="1" applyBorder="1" applyAlignment="1">
      <alignment wrapText="1"/>
    </xf>
    <xf numFmtId="0" fontId="27" fillId="0" borderId="27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/>
    </xf>
    <xf numFmtId="0" fontId="28" fillId="0" borderId="27" xfId="0" applyFont="1" applyFill="1" applyBorder="1" applyAlignment="1">
      <alignment horizontal="left" vertical="center" wrapText="1" indent="1"/>
    </xf>
    <xf numFmtId="0" fontId="34" fillId="0" borderId="26" xfId="0" applyFont="1" applyBorder="1" applyAlignment="1">
      <alignment/>
    </xf>
    <xf numFmtId="0" fontId="19" fillId="0" borderId="26" xfId="0" applyFont="1" applyBorder="1" applyAlignment="1">
      <alignment/>
    </xf>
    <xf numFmtId="0" fontId="27" fillId="0" borderId="27" xfId="0" applyFont="1" applyFill="1" applyBorder="1" applyAlignment="1">
      <alignment horizontal="left" vertical="center" wrapText="1" indent="1"/>
    </xf>
    <xf numFmtId="0" fontId="19" fillId="0" borderId="26" xfId="0" applyFont="1" applyFill="1" applyBorder="1" applyAlignment="1">
      <alignment/>
    </xf>
    <xf numFmtId="0" fontId="33" fillId="0" borderId="26" xfId="0" applyFont="1" applyBorder="1" applyAlignment="1">
      <alignment/>
    </xf>
    <xf numFmtId="0" fontId="28" fillId="24" borderId="29" xfId="0" applyFont="1" applyFill="1" applyBorder="1" applyAlignment="1">
      <alignment vertical="center" wrapText="1"/>
    </xf>
    <xf numFmtId="0" fontId="27" fillId="26" borderId="30" xfId="0" applyFont="1" applyFill="1" applyBorder="1" applyAlignment="1">
      <alignment horizontal="center" wrapText="1"/>
    </xf>
    <xf numFmtId="165" fontId="24" fillId="0" borderId="31" xfId="0" applyNumberFormat="1" applyFont="1" applyBorder="1" applyAlignment="1">
      <alignment/>
    </xf>
    <xf numFmtId="165" fontId="33" fillId="0" borderId="12" xfId="0" applyNumberFormat="1" applyFont="1" applyBorder="1" applyAlignment="1">
      <alignment/>
    </xf>
    <xf numFmtId="165" fontId="33" fillId="0" borderId="26" xfId="0" applyNumberFormat="1" applyFont="1" applyBorder="1" applyAlignment="1">
      <alignment/>
    </xf>
    <xf numFmtId="165" fontId="33" fillId="0" borderId="31" xfId="0" applyNumberFormat="1" applyFont="1" applyBorder="1" applyAlignment="1">
      <alignment/>
    </xf>
    <xf numFmtId="165" fontId="33" fillId="0" borderId="32" xfId="0" applyNumberFormat="1" applyFont="1" applyBorder="1" applyAlignment="1">
      <alignment/>
    </xf>
    <xf numFmtId="165" fontId="34" fillId="0" borderId="12" xfId="0" applyNumberFormat="1" applyFont="1" applyBorder="1" applyAlignment="1">
      <alignment/>
    </xf>
    <xf numFmtId="165" fontId="34" fillId="0" borderId="26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6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35" sqref="I135"/>
    </sheetView>
  </sheetViews>
  <sheetFormatPr defaultColWidth="9.00390625" defaultRowHeight="12.75"/>
  <cols>
    <col min="1" max="1" width="56.375" style="1" customWidth="1"/>
    <col min="2" max="2" width="11.375" style="1" hidden="1" customWidth="1"/>
    <col min="3" max="7" width="11.75390625" style="1" customWidth="1"/>
    <col min="8" max="16384" width="9.125" style="1" customWidth="1"/>
  </cols>
  <sheetData>
    <row r="1" spans="1:7" ht="15.75">
      <c r="A1" s="19"/>
      <c r="B1" s="19"/>
      <c r="C1" s="140" t="s">
        <v>20</v>
      </c>
      <c r="D1" s="140"/>
      <c r="E1" s="140"/>
      <c r="F1" s="140"/>
      <c r="G1" s="140"/>
    </row>
    <row r="2" spans="1:7" ht="12.75" customHeight="1">
      <c r="A2" s="19"/>
      <c r="B2" s="19"/>
      <c r="C2" s="140" t="s">
        <v>21</v>
      </c>
      <c r="D2" s="140"/>
      <c r="E2" s="140"/>
      <c r="F2" s="140"/>
      <c r="G2" s="140"/>
    </row>
    <row r="3" spans="1:7" ht="15.75">
      <c r="A3" s="19"/>
      <c r="B3" s="19"/>
      <c r="C3" s="140" t="s">
        <v>79</v>
      </c>
      <c r="D3" s="140"/>
      <c r="E3" s="140"/>
      <c r="F3" s="140"/>
      <c r="G3" s="140"/>
    </row>
    <row r="4" spans="1:7" ht="15.75">
      <c r="A4" s="19"/>
      <c r="B4" s="19"/>
      <c r="C4" s="140" t="s">
        <v>80</v>
      </c>
      <c r="D4" s="140"/>
      <c r="E4" s="140"/>
      <c r="F4" s="140"/>
      <c r="G4" s="140"/>
    </row>
    <row r="5" spans="1:7" ht="15.75">
      <c r="A5" s="140" t="s">
        <v>87</v>
      </c>
      <c r="B5" s="140"/>
      <c r="C5" s="140"/>
      <c r="D5" s="140"/>
      <c r="E5" s="140"/>
      <c r="F5" s="140"/>
      <c r="G5" s="140"/>
    </row>
    <row r="6" spans="1:7" ht="33" customHeight="1">
      <c r="A6" s="142" t="s">
        <v>81</v>
      </c>
      <c r="B6" s="142"/>
      <c r="C6" s="142"/>
      <c r="D6" s="142"/>
      <c r="E6" s="142"/>
      <c r="F6" s="142"/>
      <c r="G6" s="142"/>
    </row>
    <row r="7" ht="13.5" thickBot="1"/>
    <row r="8" spans="1:7" ht="13.5" customHeight="1" thickBot="1">
      <c r="A8" s="143" t="s">
        <v>0</v>
      </c>
      <c r="B8" s="75" t="s">
        <v>22</v>
      </c>
      <c r="C8" s="3" t="s">
        <v>1</v>
      </c>
      <c r="D8" s="2" t="s">
        <v>33</v>
      </c>
      <c r="E8" s="2" t="s">
        <v>59</v>
      </c>
      <c r="F8" s="3" t="s">
        <v>60</v>
      </c>
      <c r="G8" s="2" t="s">
        <v>61</v>
      </c>
    </row>
    <row r="9" spans="1:7" ht="24" customHeight="1" thickBot="1">
      <c r="A9" s="144"/>
      <c r="B9" s="75"/>
      <c r="C9" s="2" t="s">
        <v>2</v>
      </c>
      <c r="D9" s="2" t="s">
        <v>3</v>
      </c>
      <c r="E9" s="145" t="s">
        <v>4</v>
      </c>
      <c r="F9" s="145"/>
      <c r="G9" s="145"/>
    </row>
    <row r="10" spans="1:7" ht="29.25">
      <c r="A10" s="76" t="s">
        <v>38</v>
      </c>
      <c r="B10" s="77">
        <f aca="true" t="shared" si="0" ref="B10:G10">B13+B15+B17</f>
        <v>5823.900000000001</v>
      </c>
      <c r="C10" s="78">
        <f t="shared" si="0"/>
        <v>8128.5</v>
      </c>
      <c r="D10" s="79">
        <f t="shared" si="0"/>
        <v>10929</v>
      </c>
      <c r="E10" s="79">
        <f t="shared" si="0"/>
        <v>12082.7</v>
      </c>
      <c r="F10" s="79">
        <f t="shared" si="0"/>
        <v>12977.900000000001</v>
      </c>
      <c r="G10" s="80">
        <f t="shared" si="0"/>
        <v>13830.3</v>
      </c>
    </row>
    <row r="11" spans="1:7" ht="12.75">
      <c r="A11" s="81" t="s">
        <v>39</v>
      </c>
      <c r="B11" s="32"/>
      <c r="C11" s="28">
        <f>C10/B10*100</f>
        <v>139.57142121258948</v>
      </c>
      <c r="D11" s="10">
        <f>D10/C10*100</f>
        <v>134.45285107953498</v>
      </c>
      <c r="E11" s="10">
        <f>E10/D10*100</f>
        <v>110.55631805288681</v>
      </c>
      <c r="F11" s="10">
        <f>F10/E10*100</f>
        <v>107.4089400547891</v>
      </c>
      <c r="G11" s="82">
        <f>G10/F10*100</f>
        <v>106.56808882793054</v>
      </c>
    </row>
    <row r="12" spans="1:7" ht="12.75">
      <c r="A12" s="83" t="s">
        <v>40</v>
      </c>
      <c r="B12" s="33"/>
      <c r="C12" s="28"/>
      <c r="D12" s="10"/>
      <c r="E12" s="10"/>
      <c r="F12" s="10"/>
      <c r="G12" s="82"/>
    </row>
    <row r="13" spans="1:7" ht="15">
      <c r="A13" s="84" t="s">
        <v>49</v>
      </c>
      <c r="B13" s="29">
        <v>965.1</v>
      </c>
      <c r="C13" s="28">
        <v>915.5</v>
      </c>
      <c r="D13" s="10">
        <v>817.7</v>
      </c>
      <c r="E13" s="10">
        <v>854.1</v>
      </c>
      <c r="F13" s="10">
        <v>913.1</v>
      </c>
      <c r="G13" s="82">
        <v>979.1</v>
      </c>
    </row>
    <row r="14" spans="1:7" ht="12.75">
      <c r="A14" s="81" t="s">
        <v>39</v>
      </c>
      <c r="B14" s="32"/>
      <c r="C14" s="28">
        <f>C13/B13*100</f>
        <v>94.86063620350222</v>
      </c>
      <c r="D14" s="10">
        <f>D13/C13*100</f>
        <v>89.3173129437466</v>
      </c>
      <c r="E14" s="10">
        <f>E13/D13*100</f>
        <v>104.45151033386327</v>
      </c>
      <c r="F14" s="10">
        <f>F13/E13*100</f>
        <v>106.9078562229247</v>
      </c>
      <c r="G14" s="82">
        <f>G13/F13*100</f>
        <v>107.22812397327783</v>
      </c>
    </row>
    <row r="15" spans="1:7" ht="15">
      <c r="A15" s="84" t="s">
        <v>50</v>
      </c>
      <c r="B15" s="29">
        <v>4492.1</v>
      </c>
      <c r="C15" s="28">
        <v>6794.3</v>
      </c>
      <c r="D15" s="10">
        <v>9668.3</v>
      </c>
      <c r="E15" s="10">
        <v>10751.1</v>
      </c>
      <c r="F15" s="10">
        <v>11546.7</v>
      </c>
      <c r="G15" s="82">
        <v>12297.3</v>
      </c>
    </row>
    <row r="16" spans="1:7" ht="12.75">
      <c r="A16" s="81" t="s">
        <v>39</v>
      </c>
      <c r="B16" s="32"/>
      <c r="C16" s="28">
        <f>C15/B15*100</f>
        <v>151.24997217337102</v>
      </c>
      <c r="D16" s="10">
        <f>D15/C15*100</f>
        <v>142.30016337223847</v>
      </c>
      <c r="E16" s="10">
        <f>E15/D15*100</f>
        <v>111.19948698323387</v>
      </c>
      <c r="F16" s="10">
        <f>F15/E15*100</f>
        <v>107.40017300555292</v>
      </c>
      <c r="G16" s="82">
        <f>G15/F15*100</f>
        <v>106.50055860115877</v>
      </c>
    </row>
    <row r="17" spans="1:7" ht="30">
      <c r="A17" s="85" t="s">
        <v>51</v>
      </c>
      <c r="B17" s="30">
        <v>366.7</v>
      </c>
      <c r="C17" s="28">
        <v>418.7</v>
      </c>
      <c r="D17" s="10">
        <v>443</v>
      </c>
      <c r="E17" s="10">
        <v>477.5</v>
      </c>
      <c r="F17" s="10">
        <v>518.1</v>
      </c>
      <c r="G17" s="82">
        <v>553.9</v>
      </c>
    </row>
    <row r="18" spans="1:7" s="4" customFormat="1" ht="14.25" customHeight="1">
      <c r="A18" s="81" t="s">
        <v>39</v>
      </c>
      <c r="B18" s="21"/>
      <c r="C18" s="10">
        <f>C17/B17*100</f>
        <v>114.18052904281429</v>
      </c>
      <c r="D18" s="10">
        <f>D17/C17*100</f>
        <v>105.80367805111057</v>
      </c>
      <c r="E18" s="10">
        <f>E17/D17*100</f>
        <v>107.78781038374719</v>
      </c>
      <c r="F18" s="10">
        <f>F17/E17*100</f>
        <v>108.50261780104714</v>
      </c>
      <c r="G18" s="82">
        <f>G17/F17*100</f>
        <v>106.90986296081837</v>
      </c>
    </row>
    <row r="19" spans="1:7" ht="27.75" customHeight="1">
      <c r="A19" s="86" t="s">
        <v>6</v>
      </c>
      <c r="B19" s="22"/>
      <c r="C19" s="14"/>
      <c r="D19" s="14"/>
      <c r="E19" s="14"/>
      <c r="F19" s="14"/>
      <c r="G19" s="87"/>
    </row>
    <row r="20" spans="1:7" ht="13.5" customHeight="1">
      <c r="A20" s="88" t="s">
        <v>41</v>
      </c>
      <c r="B20" s="31">
        <v>2873.9</v>
      </c>
      <c r="C20" s="9">
        <v>2677.5</v>
      </c>
      <c r="D20" s="9">
        <v>2681.2</v>
      </c>
      <c r="E20" s="9">
        <v>2702.5</v>
      </c>
      <c r="F20" s="9">
        <v>2753.8</v>
      </c>
      <c r="G20" s="89">
        <v>2855</v>
      </c>
    </row>
    <row r="21" spans="1:7" ht="13.5" customHeight="1">
      <c r="A21" s="88" t="s">
        <v>5</v>
      </c>
      <c r="B21" s="31"/>
      <c r="C21" s="10">
        <f>C20/B20*100</f>
        <v>93.16608093531438</v>
      </c>
      <c r="D21" s="10">
        <f>D20/C20*100</f>
        <v>100.13818860877683</v>
      </c>
      <c r="E21" s="10">
        <f>E20/D20*100</f>
        <v>100.7944204087722</v>
      </c>
      <c r="F21" s="10">
        <f>F20/E20*100</f>
        <v>101.89824236817762</v>
      </c>
      <c r="G21" s="82">
        <f>G20/F20*100</f>
        <v>103.67492192606579</v>
      </c>
    </row>
    <row r="22" spans="1:7" ht="13.5" customHeight="1">
      <c r="A22" s="88" t="s">
        <v>42</v>
      </c>
      <c r="B22" s="31">
        <v>406.8</v>
      </c>
      <c r="C22" s="9">
        <v>356.5</v>
      </c>
      <c r="D22" s="9">
        <v>381.4</v>
      </c>
      <c r="E22" s="9">
        <v>388.7</v>
      </c>
      <c r="F22" s="9">
        <v>399.5</v>
      </c>
      <c r="G22" s="89">
        <v>417.5</v>
      </c>
    </row>
    <row r="23" spans="1:7" ht="13.5" customHeight="1">
      <c r="A23" s="88" t="s">
        <v>5</v>
      </c>
      <c r="B23" s="31"/>
      <c r="C23" s="10">
        <f>C22/B22*100</f>
        <v>87.63520157325468</v>
      </c>
      <c r="D23" s="10">
        <f>D22/C22*100</f>
        <v>106.98457223001401</v>
      </c>
      <c r="E23" s="10">
        <f>E22/D22*100</f>
        <v>101.91400104876772</v>
      </c>
      <c r="F23" s="10">
        <f>F22/E22*100</f>
        <v>102.77849241059944</v>
      </c>
      <c r="G23" s="82">
        <f>G22/F22*100</f>
        <v>104.50563204005006</v>
      </c>
    </row>
    <row r="24" spans="1:7" ht="13.5" customHeight="1">
      <c r="A24" s="88" t="s">
        <v>64</v>
      </c>
      <c r="B24" s="31">
        <v>137.277</v>
      </c>
      <c r="C24" s="10">
        <v>124.5</v>
      </c>
      <c r="D24" s="10">
        <v>107.9</v>
      </c>
      <c r="E24" s="10">
        <v>120.5</v>
      </c>
      <c r="F24" s="10">
        <v>125.6</v>
      </c>
      <c r="G24" s="82">
        <v>129.5</v>
      </c>
    </row>
    <row r="25" spans="1:7" ht="13.5" customHeight="1">
      <c r="A25" s="88" t="s">
        <v>5</v>
      </c>
      <c r="B25" s="31"/>
      <c r="C25" s="10">
        <f>C24/B24*100</f>
        <v>90.69254135798424</v>
      </c>
      <c r="D25" s="10">
        <f>D24/C24*100</f>
        <v>86.66666666666667</v>
      </c>
      <c r="E25" s="10">
        <f>E24/D24*100</f>
        <v>111.67747914735867</v>
      </c>
      <c r="F25" s="10">
        <f>F24/E24*100</f>
        <v>104.2323651452282</v>
      </c>
      <c r="G25" s="82">
        <f>G24/F24*100</f>
        <v>103.10509554140128</v>
      </c>
    </row>
    <row r="26" spans="1:7" ht="13.5" customHeight="1">
      <c r="A26" s="88" t="s">
        <v>65</v>
      </c>
      <c r="B26" s="31">
        <v>129.576</v>
      </c>
      <c r="C26" s="10">
        <v>118.2</v>
      </c>
      <c r="D26" s="10">
        <v>86.7</v>
      </c>
      <c r="E26" s="10">
        <v>111.7</v>
      </c>
      <c r="F26" s="10">
        <v>104.2</v>
      </c>
      <c r="G26" s="82">
        <v>103.1</v>
      </c>
    </row>
    <row r="27" spans="1:7" ht="13.5" customHeight="1">
      <c r="A27" s="88" t="s">
        <v>5</v>
      </c>
      <c r="B27" s="31"/>
      <c r="C27" s="10">
        <f>C26/B26*100</f>
        <v>91.22059640674199</v>
      </c>
      <c r="D27" s="10">
        <f>D26/C26*100</f>
        <v>73.3502538071066</v>
      </c>
      <c r="E27" s="10">
        <f>E26/D26*100</f>
        <v>128.83506343713955</v>
      </c>
      <c r="F27" s="10">
        <f>F26/E26*100</f>
        <v>93.28558639212176</v>
      </c>
      <c r="G27" s="82">
        <f>G26/F26*100</f>
        <v>98.94433781190018</v>
      </c>
    </row>
    <row r="28" spans="1:7" ht="28.5">
      <c r="A28" s="90" t="s">
        <v>70</v>
      </c>
      <c r="B28" s="31">
        <v>806.912</v>
      </c>
      <c r="C28" s="10">
        <v>864.652</v>
      </c>
      <c r="D28" s="10">
        <v>921.275</v>
      </c>
      <c r="E28" s="10">
        <v>1020.564</v>
      </c>
      <c r="F28" s="10">
        <v>1154.694</v>
      </c>
      <c r="G28" s="82">
        <v>1261.458</v>
      </c>
    </row>
    <row r="29" spans="1:7" ht="15">
      <c r="A29" s="88" t="s">
        <v>5</v>
      </c>
      <c r="B29" s="31"/>
      <c r="C29" s="10">
        <f>C28/B28*100</f>
        <v>107.15567496827411</v>
      </c>
      <c r="D29" s="10">
        <f>D28/C28*100</f>
        <v>106.54864616053625</v>
      </c>
      <c r="E29" s="10">
        <f>E28/D28*100</f>
        <v>110.77734661203225</v>
      </c>
      <c r="F29" s="10">
        <f>F28/E28*100</f>
        <v>113.1427328418404</v>
      </c>
      <c r="G29" s="82">
        <f>G28/F28*100</f>
        <v>109.24608597602483</v>
      </c>
    </row>
    <row r="30" spans="1:7" ht="15" customHeight="1">
      <c r="A30" s="91" t="s">
        <v>7</v>
      </c>
      <c r="B30" s="31">
        <v>621.763</v>
      </c>
      <c r="C30" s="10">
        <v>665.506</v>
      </c>
      <c r="D30" s="10">
        <v>733.732</v>
      </c>
      <c r="E30" s="10">
        <v>814.748</v>
      </c>
      <c r="F30" s="10">
        <v>932.419</v>
      </c>
      <c r="G30" s="82">
        <v>1021.152</v>
      </c>
    </row>
    <row r="31" spans="1:7" ht="15" customHeight="1">
      <c r="A31" s="88" t="s">
        <v>5</v>
      </c>
      <c r="B31" s="31"/>
      <c r="C31" s="10">
        <f>C30/B30*100</f>
        <v>107.03531731544011</v>
      </c>
      <c r="D31" s="10">
        <f>D30/C30*100</f>
        <v>110.25174829377946</v>
      </c>
      <c r="E31" s="10">
        <f>E30/D30*100</f>
        <v>111.04163373002677</v>
      </c>
      <c r="F31" s="10">
        <f>F30/E30*100</f>
        <v>114.44262520435767</v>
      </c>
      <c r="G31" s="82">
        <f>G30/F30*100</f>
        <v>109.51642984538069</v>
      </c>
    </row>
    <row r="32" spans="1:7" ht="29.25" customHeight="1" hidden="1">
      <c r="A32" s="91" t="s">
        <v>8</v>
      </c>
      <c r="B32" s="31"/>
      <c r="C32" s="9"/>
      <c r="D32" s="10"/>
      <c r="E32" s="10"/>
      <c r="F32" s="10"/>
      <c r="G32" s="82"/>
    </row>
    <row r="33" spans="1:7" ht="16.5" customHeight="1" hidden="1">
      <c r="A33" s="88" t="s">
        <v>5</v>
      </c>
      <c r="B33" s="31"/>
      <c r="C33" s="9"/>
      <c r="D33" s="10"/>
      <c r="E33" s="10"/>
      <c r="F33" s="10"/>
      <c r="G33" s="82"/>
    </row>
    <row r="34" spans="1:7" ht="17.25" customHeight="1">
      <c r="A34" s="91" t="s">
        <v>9</v>
      </c>
      <c r="B34" s="31">
        <v>185.149</v>
      </c>
      <c r="C34" s="10">
        <v>199.146</v>
      </c>
      <c r="D34" s="10">
        <v>187.543</v>
      </c>
      <c r="E34" s="10">
        <v>205.816</v>
      </c>
      <c r="F34" s="10">
        <v>222.276</v>
      </c>
      <c r="G34" s="82">
        <v>240.306</v>
      </c>
    </row>
    <row r="35" spans="1:7" ht="17.25" customHeight="1">
      <c r="A35" s="88" t="s">
        <v>5</v>
      </c>
      <c r="B35" s="31"/>
      <c r="C35" s="10">
        <f>C34/B34*100</f>
        <v>107.5598571960961</v>
      </c>
      <c r="D35" s="10">
        <f>D34/C34*100</f>
        <v>94.17362136322096</v>
      </c>
      <c r="E35" s="10">
        <f>E34/D34*100</f>
        <v>109.74336552150707</v>
      </c>
      <c r="F35" s="10">
        <f>F34/E34*100</f>
        <v>107.99743460178024</v>
      </c>
      <c r="G35" s="82">
        <f>G34/F34*100</f>
        <v>108.11153700804405</v>
      </c>
    </row>
    <row r="36" spans="1:7" ht="28.5">
      <c r="A36" s="86" t="s">
        <v>10</v>
      </c>
      <c r="B36" s="22"/>
      <c r="C36" s="9"/>
      <c r="D36" s="10"/>
      <c r="E36" s="10"/>
      <c r="F36" s="10"/>
      <c r="G36" s="82"/>
    </row>
    <row r="37" spans="1:7" ht="15" customHeight="1">
      <c r="A37" s="92" t="s">
        <v>71</v>
      </c>
      <c r="B37" s="24">
        <v>1</v>
      </c>
      <c r="C37" s="9">
        <v>1</v>
      </c>
      <c r="D37" s="15">
        <v>1</v>
      </c>
      <c r="E37" s="15">
        <v>1</v>
      </c>
      <c r="F37" s="15">
        <v>1</v>
      </c>
      <c r="G37" s="93">
        <v>1</v>
      </c>
    </row>
    <row r="38" spans="1:7" ht="15" customHeight="1">
      <c r="A38" s="88" t="s">
        <v>5</v>
      </c>
      <c r="B38" s="23"/>
      <c r="C38" s="10">
        <f>C37/B37*100</f>
        <v>100</v>
      </c>
      <c r="D38" s="10">
        <v>100</v>
      </c>
      <c r="E38" s="10">
        <v>100</v>
      </c>
      <c r="F38" s="10">
        <v>100</v>
      </c>
      <c r="G38" s="82">
        <v>100</v>
      </c>
    </row>
    <row r="39" spans="1:7" ht="15" customHeight="1">
      <c r="A39" s="94" t="s">
        <v>11</v>
      </c>
      <c r="B39" s="24">
        <v>1</v>
      </c>
      <c r="C39" s="9">
        <v>1</v>
      </c>
      <c r="D39" s="15">
        <v>1</v>
      </c>
      <c r="E39" s="15">
        <v>1</v>
      </c>
      <c r="F39" s="15">
        <v>1</v>
      </c>
      <c r="G39" s="93">
        <v>1</v>
      </c>
    </row>
    <row r="40" spans="1:7" ht="15">
      <c r="A40" s="88" t="s">
        <v>5</v>
      </c>
      <c r="B40" s="23"/>
      <c r="C40" s="10">
        <f>C39/B39*100</f>
        <v>100</v>
      </c>
      <c r="D40" s="10">
        <v>100</v>
      </c>
      <c r="E40" s="10">
        <v>100</v>
      </c>
      <c r="F40" s="10">
        <v>100</v>
      </c>
      <c r="G40" s="82">
        <v>100</v>
      </c>
    </row>
    <row r="41" spans="1:8" ht="15">
      <c r="A41" s="92" t="s">
        <v>72</v>
      </c>
      <c r="B41" s="31">
        <v>494</v>
      </c>
      <c r="C41" s="15">
        <v>514</v>
      </c>
      <c r="D41" s="15">
        <v>890</v>
      </c>
      <c r="E41" s="15">
        <v>900</v>
      </c>
      <c r="F41" s="15">
        <v>911</v>
      </c>
      <c r="G41" s="93">
        <v>926</v>
      </c>
      <c r="H41" s="7"/>
    </row>
    <row r="42" spans="1:7" ht="15">
      <c r="A42" s="88" t="s">
        <v>5</v>
      </c>
      <c r="B42" s="22"/>
      <c r="C42" s="10">
        <f>C41/B41*100</f>
        <v>104.0485829959514</v>
      </c>
      <c r="D42" s="10">
        <f>D41/C41*100</f>
        <v>173.15175097276264</v>
      </c>
      <c r="E42" s="10">
        <f>E41/D41*100</f>
        <v>101.12359550561798</v>
      </c>
      <c r="F42" s="10">
        <f>F41/E41*100</f>
        <v>101.22222222222221</v>
      </c>
      <c r="G42" s="82">
        <f>G41/F41*100</f>
        <v>101.64654226125138</v>
      </c>
    </row>
    <row r="43" spans="1:7" ht="15">
      <c r="A43" s="94" t="s">
        <v>11</v>
      </c>
      <c r="B43" s="31">
        <v>494</v>
      </c>
      <c r="C43" s="15">
        <v>514</v>
      </c>
      <c r="D43" s="15">
        <v>890</v>
      </c>
      <c r="E43" s="15">
        <v>900</v>
      </c>
      <c r="F43" s="15">
        <v>911</v>
      </c>
      <c r="G43" s="93">
        <v>926</v>
      </c>
    </row>
    <row r="44" spans="1:7" ht="15">
      <c r="A44" s="88" t="s">
        <v>5</v>
      </c>
      <c r="B44" s="22"/>
      <c r="C44" s="10">
        <f>C43/B43*100</f>
        <v>104.0485829959514</v>
      </c>
      <c r="D44" s="10">
        <f>D43/C43*100</f>
        <v>173.15175097276264</v>
      </c>
      <c r="E44" s="10">
        <f>E43/D43*100</f>
        <v>101.12359550561798</v>
      </c>
      <c r="F44" s="10">
        <f>F43/E43*100</f>
        <v>101.22222222222221</v>
      </c>
      <c r="G44" s="82">
        <f>G43/F43*100</f>
        <v>101.64654226125138</v>
      </c>
    </row>
    <row r="45" spans="1:7" ht="15">
      <c r="A45" s="92" t="s">
        <v>73</v>
      </c>
      <c r="B45" s="31">
        <v>766</v>
      </c>
      <c r="C45" s="15">
        <v>694</v>
      </c>
      <c r="D45" s="15">
        <v>473</v>
      </c>
      <c r="E45" s="15">
        <v>478</v>
      </c>
      <c r="F45" s="15">
        <v>482</v>
      </c>
      <c r="G45" s="93">
        <v>487</v>
      </c>
    </row>
    <row r="46" spans="1:7" ht="15">
      <c r="A46" s="88" t="s">
        <v>5</v>
      </c>
      <c r="B46" s="23"/>
      <c r="C46" s="10">
        <f>C45/B45*100</f>
        <v>90.60052219321149</v>
      </c>
      <c r="D46" s="10">
        <f>D45/C45*100</f>
        <v>68.15561959654178</v>
      </c>
      <c r="E46" s="10">
        <f>E45/D45*100</f>
        <v>101.05708245243127</v>
      </c>
      <c r="F46" s="10">
        <f>F45/E45*100</f>
        <v>100.836820083682</v>
      </c>
      <c r="G46" s="82">
        <f>G45/F45*100</f>
        <v>101.03734439834025</v>
      </c>
    </row>
    <row r="47" spans="1:7" ht="15.75" customHeight="1" hidden="1">
      <c r="A47" s="94" t="s">
        <v>11</v>
      </c>
      <c r="B47" s="25"/>
      <c r="C47" s="9"/>
      <c r="D47" s="9"/>
      <c r="E47" s="9"/>
      <c r="F47" s="17"/>
      <c r="G47" s="95"/>
    </row>
    <row r="48" spans="1:7" ht="15.75" customHeight="1" hidden="1">
      <c r="A48" s="88" t="s">
        <v>5</v>
      </c>
      <c r="B48" s="23"/>
      <c r="C48" s="9"/>
      <c r="D48" s="10"/>
      <c r="E48" s="10"/>
      <c r="F48" s="16"/>
      <c r="G48" s="96"/>
    </row>
    <row r="49" spans="1:7" ht="15.75" customHeight="1">
      <c r="A49" s="97" t="s">
        <v>74</v>
      </c>
      <c r="B49" s="50">
        <v>175</v>
      </c>
      <c r="C49" s="15">
        <v>181</v>
      </c>
      <c r="D49" s="15">
        <v>16</v>
      </c>
      <c r="E49" s="15">
        <v>24</v>
      </c>
      <c r="F49" s="15">
        <v>24</v>
      </c>
      <c r="G49" s="93">
        <v>25</v>
      </c>
    </row>
    <row r="50" spans="1:7" ht="15.75" customHeight="1">
      <c r="A50" s="88" t="s">
        <v>5</v>
      </c>
      <c r="B50" s="49"/>
      <c r="C50" s="10">
        <f>C49/B49*100</f>
        <v>103.42857142857143</v>
      </c>
      <c r="D50" s="10">
        <f>D49/C49*100</f>
        <v>8.83977900552486</v>
      </c>
      <c r="E50" s="10">
        <f>E49/D49*100</f>
        <v>150</v>
      </c>
      <c r="F50" s="10">
        <f>F49/E49*100</f>
        <v>100</v>
      </c>
      <c r="G50" s="82">
        <f>G49/F49*100</f>
        <v>104.16666666666667</v>
      </c>
    </row>
    <row r="51" spans="1:7" ht="15.75" customHeight="1">
      <c r="A51" s="94" t="s">
        <v>11</v>
      </c>
      <c r="B51" s="50">
        <v>175</v>
      </c>
      <c r="C51" s="15">
        <v>181</v>
      </c>
      <c r="D51" s="15">
        <v>16</v>
      </c>
      <c r="E51" s="15">
        <v>24</v>
      </c>
      <c r="F51" s="15">
        <v>24</v>
      </c>
      <c r="G51" s="93">
        <v>25</v>
      </c>
    </row>
    <row r="52" spans="1:7" ht="15.75" customHeight="1">
      <c r="A52" s="88" t="s">
        <v>5</v>
      </c>
      <c r="B52" s="49"/>
      <c r="C52" s="10">
        <f>C51/B51*100</f>
        <v>103.42857142857143</v>
      </c>
      <c r="D52" s="10">
        <f>D51/C51*100</f>
        <v>8.83977900552486</v>
      </c>
      <c r="E52" s="10">
        <f>E51/D51*100</f>
        <v>150</v>
      </c>
      <c r="F52" s="10">
        <f>F51/E51*100</f>
        <v>100</v>
      </c>
      <c r="G52" s="82">
        <f>G51/F51*100</f>
        <v>104.16666666666667</v>
      </c>
    </row>
    <row r="53" spans="1:7" ht="16.5" customHeight="1">
      <c r="A53" s="92" t="s">
        <v>24</v>
      </c>
      <c r="B53" s="50">
        <v>2659</v>
      </c>
      <c r="C53" s="15">
        <v>2933</v>
      </c>
      <c r="D53" s="15">
        <v>2816</v>
      </c>
      <c r="E53" s="15">
        <v>3033</v>
      </c>
      <c r="F53" s="15">
        <v>3151</v>
      </c>
      <c r="G53" s="93">
        <v>3258</v>
      </c>
    </row>
    <row r="54" spans="1:7" ht="16.5" customHeight="1">
      <c r="A54" s="88" t="s">
        <v>5</v>
      </c>
      <c r="B54" s="49"/>
      <c r="C54" s="10">
        <f>C53/B53*100</f>
        <v>110.30462579917261</v>
      </c>
      <c r="D54" s="10">
        <f>D53/C53*100</f>
        <v>96.0109103307194</v>
      </c>
      <c r="E54" s="10">
        <f>E53/D53*100</f>
        <v>107.70596590909092</v>
      </c>
      <c r="F54" s="10">
        <f>F53/E53*100</f>
        <v>103.89053742169469</v>
      </c>
      <c r="G54" s="82">
        <f>G53/F53*100</f>
        <v>103.39574738178356</v>
      </c>
    </row>
    <row r="55" spans="1:7" ht="14.25" customHeight="1">
      <c r="A55" s="94" t="s">
        <v>7</v>
      </c>
      <c r="B55" s="49">
        <v>1727</v>
      </c>
      <c r="C55" s="15">
        <v>1840</v>
      </c>
      <c r="D55" s="15">
        <v>2023</v>
      </c>
      <c r="E55" s="15">
        <v>2107</v>
      </c>
      <c r="F55" s="15">
        <v>2135</v>
      </c>
      <c r="G55" s="93">
        <v>2163</v>
      </c>
    </row>
    <row r="56" spans="1:7" ht="14.25" customHeight="1">
      <c r="A56" s="88" t="s">
        <v>5</v>
      </c>
      <c r="B56" s="49"/>
      <c r="C56" s="10">
        <f>C55/B55*100</f>
        <v>106.54313839027213</v>
      </c>
      <c r="D56" s="10">
        <f>D55/C55*100</f>
        <v>109.94565217391303</v>
      </c>
      <c r="E56" s="10">
        <f>E55/D55*100</f>
        <v>104.1522491349481</v>
      </c>
      <c r="F56" s="10">
        <f>F55/E55*100</f>
        <v>101.32890365448506</v>
      </c>
      <c r="G56" s="82">
        <f>G55/F55*100</f>
        <v>101.31147540983608</v>
      </c>
    </row>
    <row r="57" spans="1:7" ht="15">
      <c r="A57" s="94" t="s">
        <v>11</v>
      </c>
      <c r="B57" s="49">
        <v>932</v>
      </c>
      <c r="C57" s="15">
        <v>1093</v>
      </c>
      <c r="D57" s="15">
        <v>794</v>
      </c>
      <c r="E57" s="15">
        <v>926</v>
      </c>
      <c r="F57" s="15">
        <v>1015</v>
      </c>
      <c r="G57" s="93">
        <v>1095</v>
      </c>
    </row>
    <row r="58" spans="1:7" ht="15">
      <c r="A58" s="88" t="s">
        <v>5</v>
      </c>
      <c r="B58" s="49"/>
      <c r="C58" s="10">
        <f>C57/B57*100</f>
        <v>117.27467811158799</v>
      </c>
      <c r="D58" s="10">
        <f>D57/C57*100</f>
        <v>72.64409881061299</v>
      </c>
      <c r="E58" s="10">
        <f>E57/D57*100</f>
        <v>116.62468513853905</v>
      </c>
      <c r="F58" s="10">
        <f>F57/E57*100</f>
        <v>109.61123110151188</v>
      </c>
      <c r="G58" s="82">
        <f>G57/F57*100</f>
        <v>107.88177339901478</v>
      </c>
    </row>
    <row r="59" spans="1:7" ht="15">
      <c r="A59" s="92" t="s">
        <v>25</v>
      </c>
      <c r="B59" s="31">
        <v>2569</v>
      </c>
      <c r="C59" s="15">
        <v>1758</v>
      </c>
      <c r="D59" s="15">
        <v>1558</v>
      </c>
      <c r="E59" s="15">
        <v>1602</v>
      </c>
      <c r="F59" s="15">
        <v>1616</v>
      </c>
      <c r="G59" s="93">
        <v>1629</v>
      </c>
    </row>
    <row r="60" spans="1:7" ht="15">
      <c r="A60" s="88" t="s">
        <v>5</v>
      </c>
      <c r="B60" s="23"/>
      <c r="C60" s="10">
        <f>C59/B59*100</f>
        <v>68.43129622421176</v>
      </c>
      <c r="D60" s="10">
        <f>D59/C59*100</f>
        <v>88.62343572241184</v>
      </c>
      <c r="E60" s="10">
        <f>E59/D59*100</f>
        <v>102.82413350449293</v>
      </c>
      <c r="F60" s="10">
        <f>F59/E59*100</f>
        <v>100.87390761548065</v>
      </c>
      <c r="G60" s="82">
        <f>G59/F59*100</f>
        <v>100.80445544554455</v>
      </c>
    </row>
    <row r="61" spans="1:7" ht="15">
      <c r="A61" s="94" t="s">
        <v>11</v>
      </c>
      <c r="B61" s="49">
        <v>2569</v>
      </c>
      <c r="C61" s="9">
        <v>1585</v>
      </c>
      <c r="D61" s="9">
        <v>1558</v>
      </c>
      <c r="E61" s="9">
        <v>1602</v>
      </c>
      <c r="F61" s="9">
        <v>1616</v>
      </c>
      <c r="G61" s="82">
        <v>1629</v>
      </c>
    </row>
    <row r="62" spans="1:7" ht="15">
      <c r="A62" s="88" t="s">
        <v>5</v>
      </c>
      <c r="B62" s="49"/>
      <c r="C62" s="10">
        <f>C61/B61*100</f>
        <v>61.697158427403664</v>
      </c>
      <c r="D62" s="10">
        <f>D61/C61*100</f>
        <v>98.29652996845427</v>
      </c>
      <c r="E62" s="10">
        <f>E61/D61*100</f>
        <v>102.82413350449293</v>
      </c>
      <c r="F62" s="10">
        <f>F61/E61*100</f>
        <v>100.87390761548065</v>
      </c>
      <c r="G62" s="82">
        <f>G61/F61*100</f>
        <v>100.80445544554455</v>
      </c>
    </row>
    <row r="63" spans="1:7" ht="15">
      <c r="A63" s="92" t="s">
        <v>75</v>
      </c>
      <c r="B63" s="51">
        <v>104.289</v>
      </c>
      <c r="C63" s="10">
        <v>110.322</v>
      </c>
      <c r="D63" s="10">
        <v>110.9</v>
      </c>
      <c r="E63" s="10">
        <v>126.19</v>
      </c>
      <c r="F63" s="10">
        <v>139.735</v>
      </c>
      <c r="G63" s="82">
        <v>153.313</v>
      </c>
    </row>
    <row r="64" spans="1:7" ht="15">
      <c r="A64" s="88" t="s">
        <v>5</v>
      </c>
      <c r="B64" s="49"/>
      <c r="C64" s="10">
        <f>C63/B63*100</f>
        <v>105.78488622961196</v>
      </c>
      <c r="D64" s="10">
        <f>D63/C63*100</f>
        <v>100.52392088613331</v>
      </c>
      <c r="E64" s="10">
        <f>E63/D63*100</f>
        <v>113.78719567177637</v>
      </c>
      <c r="F64" s="10">
        <f>F63/E63*100</f>
        <v>110.73381408986451</v>
      </c>
      <c r="G64" s="82">
        <f>G63/F63*100</f>
        <v>109.71696425376605</v>
      </c>
    </row>
    <row r="65" spans="1:7" ht="15.75" customHeight="1">
      <c r="A65" s="94" t="s">
        <v>7</v>
      </c>
      <c r="B65" s="53">
        <v>101.922</v>
      </c>
      <c r="C65" s="10">
        <v>107.916</v>
      </c>
      <c r="D65" s="10">
        <v>108.095</v>
      </c>
      <c r="E65" s="10">
        <v>123.354</v>
      </c>
      <c r="F65" s="10">
        <v>136.884</v>
      </c>
      <c r="G65" s="82">
        <v>150.447</v>
      </c>
    </row>
    <row r="66" spans="1:7" ht="15.75" customHeight="1">
      <c r="A66" s="88" t="s">
        <v>5</v>
      </c>
      <c r="B66" s="49"/>
      <c r="C66" s="10">
        <f>C65/B65*100</f>
        <v>105.88096779890503</v>
      </c>
      <c r="D66" s="10">
        <f>D65/C65*100</f>
        <v>100.16586975054673</v>
      </c>
      <c r="E66" s="10">
        <f>E65/D65*100</f>
        <v>114.11628659975021</v>
      </c>
      <c r="F66" s="10">
        <f>F65/E65*100</f>
        <v>110.96843231674691</v>
      </c>
      <c r="G66" s="82">
        <f>G65/F65*100</f>
        <v>109.90838958534235</v>
      </c>
    </row>
    <row r="67" spans="1:7" ht="16.5" customHeight="1">
      <c r="A67" s="94" t="s">
        <v>11</v>
      </c>
      <c r="B67" s="53">
        <v>2.367</v>
      </c>
      <c r="C67" s="10">
        <v>2.406</v>
      </c>
      <c r="D67" s="10">
        <v>2.805</v>
      </c>
      <c r="E67" s="10">
        <v>2.836</v>
      </c>
      <c r="F67" s="10">
        <v>2.851</v>
      </c>
      <c r="G67" s="82">
        <v>2.866</v>
      </c>
    </row>
    <row r="68" spans="1:7" ht="16.5" customHeight="1">
      <c r="A68" s="88" t="s">
        <v>5</v>
      </c>
      <c r="B68" s="49"/>
      <c r="C68" s="10">
        <f>C67/B67*100</f>
        <v>101.64765525982256</v>
      </c>
      <c r="D68" s="10">
        <f>D67/C67*100</f>
        <v>116.58354114713217</v>
      </c>
      <c r="E68" s="10">
        <f>E67/D67*100</f>
        <v>101.10516934046345</v>
      </c>
      <c r="F68" s="10">
        <f>F67/E67*100</f>
        <v>100.52891396332863</v>
      </c>
      <c r="G68" s="82">
        <f>G67/F67*100</f>
        <v>100.52613118204138</v>
      </c>
    </row>
    <row r="69" spans="1:7" ht="28.5">
      <c r="A69" s="98" t="s">
        <v>12</v>
      </c>
      <c r="B69" s="52"/>
      <c r="C69" s="9"/>
      <c r="D69" s="9"/>
      <c r="E69" s="9"/>
      <c r="F69" s="9"/>
      <c r="G69" s="89"/>
    </row>
    <row r="70" spans="1:7" ht="14.25" customHeight="1">
      <c r="A70" s="99" t="s">
        <v>13</v>
      </c>
      <c r="B70" s="54">
        <v>651</v>
      </c>
      <c r="C70" s="9">
        <v>457</v>
      </c>
      <c r="D70" s="15">
        <v>463</v>
      </c>
      <c r="E70" s="15">
        <v>476</v>
      </c>
      <c r="F70" s="15">
        <v>478</v>
      </c>
      <c r="G70" s="93">
        <v>480</v>
      </c>
    </row>
    <row r="71" spans="1:7" ht="14.25" customHeight="1">
      <c r="A71" s="100" t="s">
        <v>5</v>
      </c>
      <c r="B71" s="52"/>
      <c r="C71" s="10">
        <f>C70/B70*100</f>
        <v>70.19969278033794</v>
      </c>
      <c r="D71" s="10">
        <f>D70/C70*100</f>
        <v>101.3129102844639</v>
      </c>
      <c r="E71" s="10">
        <f>E70/D70*100</f>
        <v>102.80777537796976</v>
      </c>
      <c r="F71" s="10">
        <f>F70/E70*100</f>
        <v>100.42016806722688</v>
      </c>
      <c r="G71" s="82">
        <f>G70/F70*100</f>
        <v>100.418410041841</v>
      </c>
    </row>
    <row r="72" spans="1:7" ht="14.25" customHeight="1">
      <c r="A72" s="101" t="s">
        <v>11</v>
      </c>
      <c r="B72" s="52">
        <v>651</v>
      </c>
      <c r="C72" s="9">
        <v>457</v>
      </c>
      <c r="D72" s="9">
        <v>463</v>
      </c>
      <c r="E72" s="15">
        <v>476</v>
      </c>
      <c r="F72" s="15">
        <v>478</v>
      </c>
      <c r="G72" s="93">
        <v>480</v>
      </c>
    </row>
    <row r="73" spans="1:7" ht="14.25" customHeight="1">
      <c r="A73" s="100" t="s">
        <v>5</v>
      </c>
      <c r="B73" s="26"/>
      <c r="C73" s="10">
        <f>C72/B72*100</f>
        <v>70.19969278033794</v>
      </c>
      <c r="D73" s="10">
        <f>D72/C72*100</f>
        <v>101.3129102844639</v>
      </c>
      <c r="E73" s="10">
        <f>E72/D72*100</f>
        <v>102.80777537796976</v>
      </c>
      <c r="F73" s="10">
        <f>F72/E72*100</f>
        <v>100.42016806722688</v>
      </c>
      <c r="G73" s="82">
        <f>G72/F72*100</f>
        <v>100.418410041841</v>
      </c>
    </row>
    <row r="74" spans="1:7" ht="30">
      <c r="A74" s="102" t="s">
        <v>14</v>
      </c>
      <c r="B74" s="56">
        <v>1083</v>
      </c>
      <c r="C74" s="9">
        <v>260</v>
      </c>
      <c r="D74" s="9">
        <v>242</v>
      </c>
      <c r="E74" s="15">
        <v>248</v>
      </c>
      <c r="F74" s="15">
        <v>255</v>
      </c>
      <c r="G74" s="93">
        <v>257</v>
      </c>
    </row>
    <row r="75" spans="1:7" ht="15">
      <c r="A75" s="100" t="s">
        <v>5</v>
      </c>
      <c r="B75" s="57"/>
      <c r="C75" s="10">
        <f>C74/B74*100</f>
        <v>24.007386888273317</v>
      </c>
      <c r="D75" s="10">
        <f>D74/C74*100</f>
        <v>93.07692307692308</v>
      </c>
      <c r="E75" s="10">
        <f>E74/D74*100</f>
        <v>102.4793388429752</v>
      </c>
      <c r="F75" s="10">
        <f>F74/E74*100</f>
        <v>102.8225806451613</v>
      </c>
      <c r="G75" s="82">
        <f>G74/F74*100</f>
        <v>100.7843137254902</v>
      </c>
    </row>
    <row r="76" spans="1:7" ht="14.25" customHeight="1">
      <c r="A76" s="103" t="s">
        <v>11</v>
      </c>
      <c r="B76" s="57">
        <v>499</v>
      </c>
      <c r="C76" s="9">
        <v>260</v>
      </c>
      <c r="D76" s="9">
        <v>242</v>
      </c>
      <c r="E76" s="15">
        <v>248</v>
      </c>
      <c r="F76" s="15">
        <v>255</v>
      </c>
      <c r="G76" s="93">
        <v>257</v>
      </c>
    </row>
    <row r="77" spans="1:7" ht="14.25" customHeight="1">
      <c r="A77" s="100" t="s">
        <v>5</v>
      </c>
      <c r="B77" s="57"/>
      <c r="C77" s="10">
        <f>C76/B76*100</f>
        <v>52.104208416833664</v>
      </c>
      <c r="D77" s="10">
        <f>D76/C76*100</f>
        <v>93.07692307692308</v>
      </c>
      <c r="E77" s="10">
        <f>E76/D76*100</f>
        <v>102.4793388429752</v>
      </c>
      <c r="F77" s="10">
        <f>F76/E76*100</f>
        <v>102.8225806451613</v>
      </c>
      <c r="G77" s="82">
        <f>G76/F76*100</f>
        <v>100.7843137254902</v>
      </c>
    </row>
    <row r="78" spans="1:7" ht="14.25" customHeight="1">
      <c r="A78" s="99" t="s">
        <v>15</v>
      </c>
      <c r="B78" s="56">
        <v>7165</v>
      </c>
      <c r="C78" s="9">
        <v>7013</v>
      </c>
      <c r="D78" s="9">
        <v>7046</v>
      </c>
      <c r="E78" s="15">
        <v>7069</v>
      </c>
      <c r="F78" s="15">
        <v>7161</v>
      </c>
      <c r="G78" s="93">
        <v>7277</v>
      </c>
    </row>
    <row r="79" spans="1:7" ht="14.25" customHeight="1">
      <c r="A79" s="100" t="s">
        <v>5</v>
      </c>
      <c r="B79" s="57"/>
      <c r="C79" s="10">
        <f>C78/B78*100</f>
        <v>97.87857641311933</v>
      </c>
      <c r="D79" s="10">
        <f>D78/C78*100</f>
        <v>100.470554684158</v>
      </c>
      <c r="E79" s="10">
        <f>E78/D78*100</f>
        <v>100.32642634118649</v>
      </c>
      <c r="F79" s="10">
        <f>F78/E78*100</f>
        <v>101.30145706606308</v>
      </c>
      <c r="G79" s="82">
        <f>G78/F78*100</f>
        <v>101.61988549085324</v>
      </c>
    </row>
    <row r="80" spans="1:7" ht="14.25" customHeight="1">
      <c r="A80" s="101" t="s">
        <v>7</v>
      </c>
      <c r="B80" s="56">
        <v>7165</v>
      </c>
      <c r="C80" s="9">
        <v>7013</v>
      </c>
      <c r="D80" s="9">
        <v>7046</v>
      </c>
      <c r="E80" s="15">
        <v>7069</v>
      </c>
      <c r="F80" s="15">
        <v>7161</v>
      </c>
      <c r="G80" s="93">
        <v>7277</v>
      </c>
    </row>
    <row r="81" spans="1:7" ht="14.25" customHeight="1">
      <c r="A81" s="100" t="s">
        <v>5</v>
      </c>
      <c r="B81" s="57"/>
      <c r="C81" s="10">
        <f>C80/B80*100</f>
        <v>97.87857641311933</v>
      </c>
      <c r="D81" s="10">
        <f>D80/C80*100</f>
        <v>100.470554684158</v>
      </c>
      <c r="E81" s="10">
        <f>E80/D80*100</f>
        <v>100.32642634118649</v>
      </c>
      <c r="F81" s="10">
        <f>F80/E80*100</f>
        <v>101.30145706606308</v>
      </c>
      <c r="G81" s="82">
        <f>G80/F80*100</f>
        <v>101.61988549085324</v>
      </c>
    </row>
    <row r="82" spans="1:7" ht="14.25" customHeight="1">
      <c r="A82" s="99" t="s">
        <v>16</v>
      </c>
      <c r="B82" s="58">
        <v>380</v>
      </c>
      <c r="C82" s="9">
        <v>827</v>
      </c>
      <c r="D82" s="9">
        <v>843</v>
      </c>
      <c r="E82" s="15">
        <v>848</v>
      </c>
      <c r="F82" s="15">
        <v>848</v>
      </c>
      <c r="G82" s="93">
        <v>862</v>
      </c>
    </row>
    <row r="83" spans="1:7" ht="14.25" customHeight="1">
      <c r="A83" s="100" t="s">
        <v>5</v>
      </c>
      <c r="B83" s="59"/>
      <c r="C83" s="10">
        <f>C82/B82*100</f>
        <v>217.63157894736844</v>
      </c>
      <c r="D83" s="10">
        <f>D82/C82*100</f>
        <v>101.93470374848852</v>
      </c>
      <c r="E83" s="10">
        <f>E82/D82*100</f>
        <v>100.59311981020167</v>
      </c>
      <c r="F83" s="10">
        <f>F82/E82*100</f>
        <v>100</v>
      </c>
      <c r="G83" s="82">
        <f>G82/F82*100</f>
        <v>101.65094339622642</v>
      </c>
    </row>
    <row r="84" spans="1:7" ht="14.25" customHeight="1">
      <c r="A84" s="101" t="s">
        <v>11</v>
      </c>
      <c r="B84" s="59">
        <v>380</v>
      </c>
      <c r="C84" s="9">
        <v>827</v>
      </c>
      <c r="D84" s="9">
        <v>843</v>
      </c>
      <c r="E84" s="15">
        <v>848</v>
      </c>
      <c r="F84" s="15">
        <v>848</v>
      </c>
      <c r="G84" s="93">
        <v>862</v>
      </c>
    </row>
    <row r="85" spans="1:7" ht="14.25" customHeight="1">
      <c r="A85" s="100" t="s">
        <v>5</v>
      </c>
      <c r="B85" s="59"/>
      <c r="C85" s="10">
        <f>C84/B84*100</f>
        <v>217.63157894736844</v>
      </c>
      <c r="D85" s="10">
        <f>D84/C84*100</f>
        <v>101.93470374848852</v>
      </c>
      <c r="E85" s="10">
        <f>E84/D84*100</f>
        <v>100.59311981020167</v>
      </c>
      <c r="F85" s="10">
        <f>F84/E84*100</f>
        <v>100</v>
      </c>
      <c r="G85" s="82">
        <f>G84/F84*100</f>
        <v>101.65094339622642</v>
      </c>
    </row>
    <row r="86" spans="1:7" ht="14.25" customHeight="1">
      <c r="A86" s="99" t="s">
        <v>76</v>
      </c>
      <c r="B86" s="56">
        <v>475.982</v>
      </c>
      <c r="C86" s="18">
        <v>477.089</v>
      </c>
      <c r="D86" s="18">
        <v>589.065</v>
      </c>
      <c r="E86" s="18">
        <v>630.265</v>
      </c>
      <c r="F86" s="18">
        <v>671.265</v>
      </c>
      <c r="G86" s="104">
        <v>672.465</v>
      </c>
    </row>
    <row r="87" spans="1:7" ht="14.25" customHeight="1">
      <c r="A87" s="100" t="s">
        <v>5</v>
      </c>
      <c r="B87" s="57"/>
      <c r="C87" s="10">
        <f>C86/B86*100</f>
        <v>100.23257181994276</v>
      </c>
      <c r="D87" s="10">
        <f>D86/C86*100</f>
        <v>123.4706731867639</v>
      </c>
      <c r="E87" s="10">
        <f>E86/D86*100</f>
        <v>106.99413477290281</v>
      </c>
      <c r="F87" s="10">
        <f>F86/E86*100</f>
        <v>106.50520019356937</v>
      </c>
      <c r="G87" s="82">
        <f>G86/F86*100</f>
        <v>100.17876695492838</v>
      </c>
    </row>
    <row r="88" spans="1:7" ht="14.25" customHeight="1">
      <c r="A88" s="101" t="s">
        <v>7</v>
      </c>
      <c r="B88" s="57">
        <v>430.092</v>
      </c>
      <c r="C88" s="10">
        <v>419.624</v>
      </c>
      <c r="D88" s="10">
        <v>531.6</v>
      </c>
      <c r="E88" s="10">
        <v>572.8</v>
      </c>
      <c r="F88" s="10">
        <v>613.8</v>
      </c>
      <c r="G88" s="82">
        <v>615</v>
      </c>
    </row>
    <row r="89" spans="1:7" ht="14.25" customHeight="1">
      <c r="A89" s="100" t="s">
        <v>5</v>
      </c>
      <c r="B89" s="57"/>
      <c r="C89" s="10">
        <f>C88/B88*100</f>
        <v>97.56610213628713</v>
      </c>
      <c r="D89" s="10">
        <f>D88/C88*100</f>
        <v>126.68484166777878</v>
      </c>
      <c r="E89" s="10">
        <f>E88/D88*100</f>
        <v>107.75018811136192</v>
      </c>
      <c r="F89" s="10">
        <f>F88/E88*100</f>
        <v>107.15782122905028</v>
      </c>
      <c r="G89" s="82">
        <f>G88/F88*100</f>
        <v>100.19550342130987</v>
      </c>
    </row>
    <row r="90" spans="1:7" ht="14.25" customHeight="1">
      <c r="A90" s="101" t="s">
        <v>11</v>
      </c>
      <c r="B90" s="57">
        <v>45.89</v>
      </c>
      <c r="C90" s="18">
        <v>57.465</v>
      </c>
      <c r="D90" s="18">
        <v>57.465</v>
      </c>
      <c r="E90" s="18">
        <v>57.465</v>
      </c>
      <c r="F90" s="18">
        <v>57.465</v>
      </c>
      <c r="G90" s="104">
        <v>57.465</v>
      </c>
    </row>
    <row r="91" spans="1:8" ht="14.25" customHeight="1">
      <c r="A91" s="105" t="s">
        <v>5</v>
      </c>
      <c r="B91" s="55"/>
      <c r="C91" s="10">
        <f>C90/B90*100</f>
        <v>125.22336020919592</v>
      </c>
      <c r="D91" s="10">
        <f>D90/C90*100</f>
        <v>100</v>
      </c>
      <c r="E91" s="10">
        <f>E90/D90*100</f>
        <v>100</v>
      </c>
      <c r="F91" s="10">
        <f>F90/E90*100</f>
        <v>100</v>
      </c>
      <c r="G91" s="82">
        <f>G90/F90*100</f>
        <v>100</v>
      </c>
      <c r="H91" s="6"/>
    </row>
    <row r="92" spans="1:7" ht="15">
      <c r="A92" s="106" t="s">
        <v>85</v>
      </c>
      <c r="B92" s="34">
        <v>9317.5</v>
      </c>
      <c r="C92" s="9">
        <v>10424.7</v>
      </c>
      <c r="D92" s="9">
        <v>11508.9</v>
      </c>
      <c r="E92" s="9">
        <v>12648.2</v>
      </c>
      <c r="F92" s="9">
        <v>13913.1</v>
      </c>
      <c r="G92" s="89">
        <v>15373.9</v>
      </c>
    </row>
    <row r="93" spans="1:7" ht="12.75">
      <c r="A93" s="81" t="s">
        <v>45</v>
      </c>
      <c r="B93" s="35"/>
      <c r="C93" s="10">
        <f>C92/B92*100</f>
        <v>111.88301583042663</v>
      </c>
      <c r="D93" s="10">
        <f>D92/C92*100</f>
        <v>110.40029928918817</v>
      </c>
      <c r="E93" s="10">
        <f>E92/D92*100</f>
        <v>109.89929532796359</v>
      </c>
      <c r="F93" s="10">
        <f>F92/E92*100</f>
        <v>110.00063250106736</v>
      </c>
      <c r="G93" s="82">
        <f>G92/F92*100</f>
        <v>110.49945734595453</v>
      </c>
    </row>
    <row r="94" spans="1:7" ht="15">
      <c r="A94" s="107" t="s">
        <v>84</v>
      </c>
      <c r="B94" s="36">
        <v>204.3</v>
      </c>
      <c r="C94" s="10">
        <v>254.7</v>
      </c>
      <c r="D94" s="10">
        <v>267.4</v>
      </c>
      <c r="E94" s="10">
        <v>282.9</v>
      </c>
      <c r="F94" s="10">
        <v>301.9</v>
      </c>
      <c r="G94" s="82">
        <v>322.1</v>
      </c>
    </row>
    <row r="95" spans="1:7" ht="12.75">
      <c r="A95" s="81" t="s">
        <v>45</v>
      </c>
      <c r="B95" s="21"/>
      <c r="C95" s="10">
        <f>C94/B94*100</f>
        <v>124.66960352422906</v>
      </c>
      <c r="D95" s="10">
        <f>D94/C94*100</f>
        <v>104.9862583431488</v>
      </c>
      <c r="E95" s="10">
        <f>E94/D94*100</f>
        <v>105.79655946148092</v>
      </c>
      <c r="F95" s="10">
        <f>F94/E94*100</f>
        <v>106.71615411806292</v>
      </c>
      <c r="G95" s="82">
        <f>G94/F94*100</f>
        <v>106.69095727061944</v>
      </c>
    </row>
    <row r="96" spans="1:7" ht="15">
      <c r="A96" s="107" t="s">
        <v>83</v>
      </c>
      <c r="B96" s="42">
        <v>2053.6</v>
      </c>
      <c r="C96" s="9">
        <v>2552.2</v>
      </c>
      <c r="D96" s="9">
        <v>2829.6</v>
      </c>
      <c r="E96" s="9">
        <v>3148.2</v>
      </c>
      <c r="F96" s="9">
        <v>3453.6</v>
      </c>
      <c r="G96" s="89">
        <v>3812.8</v>
      </c>
    </row>
    <row r="97" spans="1:7" ht="12.75">
      <c r="A97" s="81" t="s">
        <v>45</v>
      </c>
      <c r="B97" s="21"/>
      <c r="C97" s="10">
        <f>C96/B96*100</f>
        <v>124.27931437475652</v>
      </c>
      <c r="D97" s="10">
        <f>D96/C96*100</f>
        <v>110.86905414936135</v>
      </c>
      <c r="E97" s="10">
        <f>E96/D96*100</f>
        <v>111.25954198473282</v>
      </c>
      <c r="F97" s="10">
        <f>F96/E96*100</f>
        <v>109.7007813988946</v>
      </c>
      <c r="G97" s="82">
        <f>G96/F96*100</f>
        <v>110.40074125550152</v>
      </c>
    </row>
    <row r="98" spans="1:7" ht="30">
      <c r="A98" s="108" t="s">
        <v>82</v>
      </c>
      <c r="B98" s="42">
        <v>1765</v>
      </c>
      <c r="C98" s="9">
        <v>1612.5</v>
      </c>
      <c r="D98" s="9">
        <v>1689.9</v>
      </c>
      <c r="E98" s="9">
        <v>1820</v>
      </c>
      <c r="F98" s="9">
        <v>1974.5</v>
      </c>
      <c r="G98" s="89">
        <v>2142</v>
      </c>
    </row>
    <row r="99" spans="1:7" ht="12.75">
      <c r="A99" s="81" t="s">
        <v>45</v>
      </c>
      <c r="B99" s="35"/>
      <c r="C99" s="5">
        <f>C98/B98*100</f>
        <v>91.35977337110481</v>
      </c>
      <c r="D99" s="10">
        <f>D98/C98*100</f>
        <v>104.80000000000001</v>
      </c>
      <c r="E99" s="5">
        <f>E98/D98*100</f>
        <v>107.69868039528964</v>
      </c>
      <c r="F99" s="5">
        <f>F98/E98*100</f>
        <v>108.48901098901098</v>
      </c>
      <c r="G99" s="109">
        <f>G98/F98*100</f>
        <v>108.48316029374526</v>
      </c>
    </row>
    <row r="100" spans="1:7" ht="16.5" customHeight="1">
      <c r="A100" s="110" t="s">
        <v>37</v>
      </c>
      <c r="B100" s="43">
        <v>3527</v>
      </c>
      <c r="C100" s="9">
        <v>3801.5</v>
      </c>
      <c r="D100" s="9">
        <v>4325.5</v>
      </c>
      <c r="E100" s="9">
        <v>4949</v>
      </c>
      <c r="F100" s="9">
        <v>5702.8</v>
      </c>
      <c r="G100" s="89">
        <v>6612.2</v>
      </c>
    </row>
    <row r="101" spans="1:7" ht="12.75">
      <c r="A101" s="81" t="s">
        <v>45</v>
      </c>
      <c r="B101" s="68"/>
      <c r="C101" s="28">
        <f>C100/B100*100</f>
        <v>107.78281825914375</v>
      </c>
      <c r="D101" s="10">
        <f>D100/C100*100</f>
        <v>113.78403261870314</v>
      </c>
      <c r="E101" s="10">
        <f>E100/D100*100</f>
        <v>114.41451855276847</v>
      </c>
      <c r="F101" s="10">
        <f>F100/E100*100</f>
        <v>115.23135987068093</v>
      </c>
      <c r="G101" s="82">
        <f>G100/F100*100</f>
        <v>115.94655257066704</v>
      </c>
    </row>
    <row r="102" spans="1:7" ht="30">
      <c r="A102" s="111" t="s">
        <v>86</v>
      </c>
      <c r="B102" s="69">
        <v>16.4</v>
      </c>
      <c r="C102" s="39">
        <v>15.903</v>
      </c>
      <c r="D102" s="40">
        <v>15.887</v>
      </c>
      <c r="E102" s="40">
        <v>15.903</v>
      </c>
      <c r="F102" s="41">
        <v>15.935</v>
      </c>
      <c r="G102" s="112">
        <v>15.983</v>
      </c>
    </row>
    <row r="103" spans="1:7" ht="12.75">
      <c r="A103" s="81" t="s">
        <v>45</v>
      </c>
      <c r="B103" s="68"/>
      <c r="C103" s="37">
        <f>C102/B102*100</f>
        <v>96.96951219512196</v>
      </c>
      <c r="D103" s="11">
        <f>D102/C102*100</f>
        <v>99.89939005219141</v>
      </c>
      <c r="E103" s="11">
        <f>E102/D102*100</f>
        <v>100.10071127336818</v>
      </c>
      <c r="F103" s="12">
        <f>F102/E102*100</f>
        <v>100.20121989561719</v>
      </c>
      <c r="G103" s="113">
        <f>G102/F102*100</f>
        <v>100.30122372136805</v>
      </c>
    </row>
    <row r="104" spans="1:7" ht="18" customHeight="1">
      <c r="A104" s="110" t="s">
        <v>34</v>
      </c>
      <c r="B104" s="70">
        <v>17900</v>
      </c>
      <c r="C104" s="38">
        <v>19920</v>
      </c>
      <c r="D104" s="8">
        <v>22689</v>
      </c>
      <c r="E104" s="8">
        <v>25933</v>
      </c>
      <c r="F104" s="8">
        <v>29823</v>
      </c>
      <c r="G104" s="114">
        <v>34476</v>
      </c>
    </row>
    <row r="105" spans="1:7" ht="14.25" customHeight="1">
      <c r="A105" s="81" t="s">
        <v>45</v>
      </c>
      <c r="B105" s="71"/>
      <c r="C105" s="44">
        <f>C104/B104*100</f>
        <v>111.28491620111731</v>
      </c>
      <c r="D105" s="13">
        <f>D104/C104*100</f>
        <v>113.90060240963855</v>
      </c>
      <c r="E105" s="13">
        <f>E104/D104*100</f>
        <v>114.29767728855393</v>
      </c>
      <c r="F105" s="13">
        <f>F104/E104*100</f>
        <v>115.00019280453478</v>
      </c>
      <c r="G105" s="115">
        <f>G104/F104*100</f>
        <v>115.60205210743386</v>
      </c>
    </row>
    <row r="106" spans="1:7" ht="30">
      <c r="A106" s="116" t="s">
        <v>43</v>
      </c>
      <c r="B106" s="72">
        <v>1.1</v>
      </c>
      <c r="C106" s="45">
        <v>1.2</v>
      </c>
      <c r="D106" s="9">
        <v>0.9</v>
      </c>
      <c r="E106" s="9">
        <v>0.9</v>
      </c>
      <c r="F106" s="9">
        <v>0.9</v>
      </c>
      <c r="G106" s="89">
        <v>0.9</v>
      </c>
    </row>
    <row r="107" spans="1:7" ht="15">
      <c r="A107" s="85" t="s">
        <v>44</v>
      </c>
      <c r="B107" s="73">
        <f aca="true" t="shared" si="1" ref="B107:G107">B109-B111</f>
        <v>381.1</v>
      </c>
      <c r="C107" s="28">
        <f t="shared" si="1"/>
        <v>180.29999999999995</v>
      </c>
      <c r="D107" s="10">
        <f t="shared" si="1"/>
        <v>534.8</v>
      </c>
      <c r="E107" s="10">
        <f>E109-E111</f>
        <v>460.6</v>
      </c>
      <c r="F107" s="10">
        <f t="shared" si="1"/>
        <v>570.2</v>
      </c>
      <c r="G107" s="82">
        <f t="shared" si="1"/>
        <v>684.2</v>
      </c>
    </row>
    <row r="108" spans="1:7" ht="12.75">
      <c r="A108" s="81" t="s">
        <v>45</v>
      </c>
      <c r="B108" s="68"/>
      <c r="C108" s="20">
        <f>C107/B107*100</f>
        <v>47.31041721332982</v>
      </c>
      <c r="D108" s="10">
        <f>D107/C107*100</f>
        <v>296.61674986134227</v>
      </c>
      <c r="E108" s="5">
        <f>E107/D107*100</f>
        <v>86.12565445026179</v>
      </c>
      <c r="F108" s="5">
        <f>F107/E107*100</f>
        <v>123.79504993486756</v>
      </c>
      <c r="G108" s="109">
        <f>G107/F107*100</f>
        <v>119.99298491757277</v>
      </c>
    </row>
    <row r="109" spans="1:7" ht="15">
      <c r="A109" s="85" t="s">
        <v>46</v>
      </c>
      <c r="B109" s="73">
        <v>670.7</v>
      </c>
      <c r="C109" s="20">
        <v>677.8</v>
      </c>
      <c r="D109" s="10">
        <v>807.9</v>
      </c>
      <c r="E109" s="5">
        <v>678.6</v>
      </c>
      <c r="F109" s="5">
        <v>746.5</v>
      </c>
      <c r="G109" s="109">
        <v>802.5</v>
      </c>
    </row>
    <row r="110" spans="1:7" ht="12.75">
      <c r="A110" s="81" t="s">
        <v>23</v>
      </c>
      <c r="B110" s="68"/>
      <c r="C110" s="20">
        <f>C109/B109*100</f>
        <v>101.05859549724168</v>
      </c>
      <c r="D110" s="10">
        <f>D109/C109*100</f>
        <v>119.19445264089703</v>
      </c>
      <c r="E110" s="5">
        <f>E109/D109*100</f>
        <v>83.99554400297066</v>
      </c>
      <c r="F110" s="5">
        <f>F109/E109*100</f>
        <v>110.0058944886531</v>
      </c>
      <c r="G110" s="109">
        <f>G109/F109*100</f>
        <v>107.50167448091092</v>
      </c>
    </row>
    <row r="111" spans="1:7" ht="15">
      <c r="A111" s="85" t="s">
        <v>47</v>
      </c>
      <c r="B111" s="73">
        <v>289.6</v>
      </c>
      <c r="C111" s="20">
        <v>497.5</v>
      </c>
      <c r="D111" s="10">
        <v>273.1</v>
      </c>
      <c r="E111" s="5">
        <v>218</v>
      </c>
      <c r="F111" s="5">
        <v>176.3</v>
      </c>
      <c r="G111" s="109">
        <v>118.3</v>
      </c>
    </row>
    <row r="112" spans="1:7" ht="12.75">
      <c r="A112" s="81" t="s">
        <v>45</v>
      </c>
      <c r="B112" s="68"/>
      <c r="C112" s="20">
        <f>C111/B111*100</f>
        <v>171.78867403314914</v>
      </c>
      <c r="D112" s="10">
        <f>D111/C111*100</f>
        <v>54.89447236180906</v>
      </c>
      <c r="E112" s="5">
        <f>E111/D111*100</f>
        <v>79.82424020505309</v>
      </c>
      <c r="F112" s="5">
        <f>F111/E111*100</f>
        <v>80.87155963302752</v>
      </c>
      <c r="G112" s="109">
        <f>G111/F111*100</f>
        <v>67.10153148043108</v>
      </c>
    </row>
    <row r="113" spans="1:7" ht="30">
      <c r="A113" s="110" t="s">
        <v>35</v>
      </c>
      <c r="B113" s="74">
        <v>64471</v>
      </c>
      <c r="C113" s="20">
        <v>63595</v>
      </c>
      <c r="D113" s="10">
        <v>62722</v>
      </c>
      <c r="E113" s="5">
        <v>62471</v>
      </c>
      <c r="F113" s="5">
        <v>62109</v>
      </c>
      <c r="G113" s="109">
        <v>61861</v>
      </c>
    </row>
    <row r="114" spans="1:7" ht="30">
      <c r="A114" s="110" t="s">
        <v>77</v>
      </c>
      <c r="B114" s="27"/>
      <c r="C114" s="46">
        <f>C115+4.612</f>
        <v>30.641</v>
      </c>
      <c r="D114" s="46">
        <f>D115+4.58</f>
        <v>30.729999999999997</v>
      </c>
      <c r="E114" s="46">
        <f>E115+4.571</f>
        <v>30.771</v>
      </c>
      <c r="F114" s="46">
        <f>F115+4.569</f>
        <v>30.819</v>
      </c>
      <c r="G114" s="117">
        <f>G115+4.563</f>
        <v>30.863</v>
      </c>
    </row>
    <row r="115" spans="1:7" ht="15">
      <c r="A115" s="110" t="s">
        <v>66</v>
      </c>
      <c r="B115" s="65">
        <v>25.309</v>
      </c>
      <c r="C115" s="46">
        <v>26.029</v>
      </c>
      <c r="D115" s="17">
        <v>26.15</v>
      </c>
      <c r="E115" s="46">
        <v>26.2</v>
      </c>
      <c r="F115" s="46">
        <v>26.25</v>
      </c>
      <c r="G115" s="117">
        <v>26.3</v>
      </c>
    </row>
    <row r="116" spans="1:7" ht="12.75">
      <c r="A116" s="81" t="s">
        <v>45</v>
      </c>
      <c r="B116" s="21"/>
      <c r="C116" s="5">
        <f>C115/B115*100</f>
        <v>102.84483780473349</v>
      </c>
      <c r="D116" s="10">
        <f>D115/C115*100</f>
        <v>100.46486611087633</v>
      </c>
      <c r="E116" s="5">
        <f>E115/D115*100</f>
        <v>100.19120458891013</v>
      </c>
      <c r="F116" s="5">
        <f>F115/E115*100</f>
        <v>100.1908396946565</v>
      </c>
      <c r="G116" s="109">
        <f>G115/F115*100</f>
        <v>100.19047619047619</v>
      </c>
    </row>
    <row r="117" spans="1:7" ht="15">
      <c r="A117" s="110" t="s">
        <v>48</v>
      </c>
      <c r="B117" s="31"/>
      <c r="C117" s="61">
        <v>4455</v>
      </c>
      <c r="D117" s="61">
        <v>5662</v>
      </c>
      <c r="E117" s="61">
        <v>5735</v>
      </c>
      <c r="F117" s="61">
        <v>5751</v>
      </c>
      <c r="G117" s="118">
        <v>5751</v>
      </c>
    </row>
    <row r="118" spans="1:7" ht="15">
      <c r="A118" s="119" t="s">
        <v>52</v>
      </c>
      <c r="B118" s="64"/>
      <c r="C118" s="61">
        <v>4125</v>
      </c>
      <c r="D118" s="61">
        <v>4125</v>
      </c>
      <c r="E118" s="61">
        <v>5243</v>
      </c>
      <c r="F118" s="61">
        <v>5310</v>
      </c>
      <c r="G118" s="118">
        <v>5325</v>
      </c>
    </row>
    <row r="119" spans="1:7" ht="15">
      <c r="A119" s="119" t="s">
        <v>53</v>
      </c>
      <c r="B119" s="64"/>
      <c r="C119" s="61">
        <v>750</v>
      </c>
      <c r="D119" s="61">
        <v>750</v>
      </c>
      <c r="E119" s="61">
        <v>750</v>
      </c>
      <c r="F119" s="61">
        <v>750</v>
      </c>
      <c r="G119" s="118">
        <v>750</v>
      </c>
    </row>
    <row r="120" spans="1:7" ht="30">
      <c r="A120" s="120" t="s">
        <v>36</v>
      </c>
      <c r="B120" s="50">
        <v>13.9</v>
      </c>
      <c r="C120" s="61">
        <v>14.4</v>
      </c>
      <c r="D120" s="61">
        <v>14.8</v>
      </c>
      <c r="E120" s="61">
        <v>15.3</v>
      </c>
      <c r="F120" s="61">
        <v>15.7</v>
      </c>
      <c r="G120" s="118">
        <v>15.9</v>
      </c>
    </row>
    <row r="121" spans="1:7" ht="12.75">
      <c r="A121" s="81" t="s">
        <v>45</v>
      </c>
      <c r="B121" s="35"/>
      <c r="C121" s="5">
        <f>C120/B120*100</f>
        <v>103.59712230215827</v>
      </c>
      <c r="D121" s="10">
        <f>D120/C120*100</f>
        <v>102.77777777777779</v>
      </c>
      <c r="E121" s="5">
        <f>E120/D120*100</f>
        <v>103.37837837837837</v>
      </c>
      <c r="F121" s="5">
        <f>F120/E120*100</f>
        <v>102.61437908496731</v>
      </c>
      <c r="G121" s="109">
        <f>G120/F120*100</f>
        <v>101.27388535031847</v>
      </c>
    </row>
    <row r="122" spans="1:7" ht="30">
      <c r="A122" s="121" t="s">
        <v>26</v>
      </c>
      <c r="B122" s="47">
        <f>4355/B113*1000</f>
        <v>67.54975105086007</v>
      </c>
      <c r="C122" s="5">
        <f>3826/63595*1000</f>
        <v>60.16196241842913</v>
      </c>
      <c r="D122" s="5">
        <f>(D128+D129)/D113*1000</f>
        <v>61.28631102324543</v>
      </c>
      <c r="E122" s="5">
        <f>(E128+E129)/E113*1000</f>
        <v>61.61258824094379</v>
      </c>
      <c r="F122" s="5">
        <f>(F128+F129)/F113*1000</f>
        <v>62.036097828012046</v>
      </c>
      <c r="G122" s="109">
        <f>(G128+G129)/G113*1000</f>
        <v>62.381791435637965</v>
      </c>
    </row>
    <row r="123" spans="1:7" ht="45" hidden="1">
      <c r="A123" s="121" t="s">
        <v>27</v>
      </c>
      <c r="B123" s="42"/>
      <c r="C123" s="5"/>
      <c r="D123" s="10">
        <f>30/D128</f>
        <v>0.07371007371007371</v>
      </c>
      <c r="E123" s="5">
        <f>50/E128</f>
        <v>0.12285012285012285</v>
      </c>
      <c r="F123" s="5"/>
      <c r="G123" s="109"/>
    </row>
    <row r="124" spans="1:7" ht="15">
      <c r="A124" s="121" t="s">
        <v>54</v>
      </c>
      <c r="B124" s="42">
        <v>47.2582</v>
      </c>
      <c r="C124" s="10">
        <v>47.803</v>
      </c>
      <c r="D124" s="10">
        <v>48.56</v>
      </c>
      <c r="E124" s="9">
        <v>49.5</v>
      </c>
      <c r="F124" s="9">
        <v>50.1</v>
      </c>
      <c r="G124" s="89">
        <v>50.7</v>
      </c>
    </row>
    <row r="125" spans="1:7" ht="31.5" customHeight="1">
      <c r="A125" s="122" t="s">
        <v>17</v>
      </c>
      <c r="B125" s="42"/>
      <c r="C125" s="66"/>
      <c r="D125" s="66"/>
      <c r="E125" s="66"/>
      <c r="F125" s="66"/>
      <c r="G125" s="123"/>
    </row>
    <row r="126" spans="1:7" ht="28.5" customHeight="1">
      <c r="A126" s="124" t="s">
        <v>18</v>
      </c>
      <c r="B126" s="48"/>
      <c r="C126" s="63">
        <v>31</v>
      </c>
      <c r="D126" s="63">
        <v>31</v>
      </c>
      <c r="E126" s="63">
        <v>31</v>
      </c>
      <c r="F126" s="63">
        <v>31</v>
      </c>
      <c r="G126" s="125">
        <v>31</v>
      </c>
    </row>
    <row r="127" spans="1:7" ht="28.5" customHeight="1">
      <c r="A127" s="124" t="s">
        <v>55</v>
      </c>
      <c r="B127" s="48"/>
      <c r="C127" s="63">
        <v>84</v>
      </c>
      <c r="D127" s="63">
        <v>84</v>
      </c>
      <c r="E127" s="63">
        <v>84</v>
      </c>
      <c r="F127" s="63">
        <v>84</v>
      </c>
      <c r="G127" s="125">
        <v>84</v>
      </c>
    </row>
    <row r="128" spans="1:7" ht="19.5" customHeight="1">
      <c r="A128" s="124" t="s">
        <v>56</v>
      </c>
      <c r="B128" s="48"/>
      <c r="C128" s="63">
        <v>397</v>
      </c>
      <c r="D128" s="60">
        <v>407</v>
      </c>
      <c r="E128" s="60">
        <v>407</v>
      </c>
      <c r="F128" s="60">
        <v>407</v>
      </c>
      <c r="G128" s="126">
        <v>407</v>
      </c>
    </row>
    <row r="129" spans="1:7" ht="19.5" customHeight="1">
      <c r="A129" s="127" t="s">
        <v>57</v>
      </c>
      <c r="B129" s="42">
        <v>3957</v>
      </c>
      <c r="C129" s="9">
        <v>3429</v>
      </c>
      <c r="D129" s="67">
        <v>3437</v>
      </c>
      <c r="E129" s="67">
        <v>3442</v>
      </c>
      <c r="F129" s="67">
        <v>3446</v>
      </c>
      <c r="G129" s="128">
        <v>3452</v>
      </c>
    </row>
    <row r="130" spans="1:7" ht="15">
      <c r="A130" s="127" t="s">
        <v>58</v>
      </c>
      <c r="B130" s="42"/>
      <c r="C130" s="62">
        <v>750</v>
      </c>
      <c r="D130" s="62">
        <v>750</v>
      </c>
      <c r="E130" s="62">
        <v>750</v>
      </c>
      <c r="F130" s="62">
        <v>750</v>
      </c>
      <c r="G130" s="129">
        <v>750</v>
      </c>
    </row>
    <row r="131" spans="1:7" ht="14.25">
      <c r="A131" s="86" t="s">
        <v>19</v>
      </c>
      <c r="B131" s="49"/>
      <c r="C131" s="9"/>
      <c r="D131" s="9"/>
      <c r="E131" s="9"/>
      <c r="F131" s="9"/>
      <c r="G131" s="89"/>
    </row>
    <row r="132" spans="1:7" ht="15">
      <c r="A132" s="97" t="s">
        <v>78</v>
      </c>
      <c r="B132" s="50">
        <v>87</v>
      </c>
      <c r="C132" s="60">
        <v>56.6</v>
      </c>
      <c r="D132" s="9">
        <v>58.2</v>
      </c>
      <c r="E132" s="60">
        <v>61.2</v>
      </c>
      <c r="F132" s="60">
        <v>64.5</v>
      </c>
      <c r="G132" s="126">
        <v>68.2</v>
      </c>
    </row>
    <row r="133" spans="1:7" ht="15">
      <c r="A133" s="92" t="s">
        <v>28</v>
      </c>
      <c r="B133" s="50">
        <v>30.7</v>
      </c>
      <c r="C133" s="9">
        <v>19.93</v>
      </c>
      <c r="D133" s="9">
        <v>20.5</v>
      </c>
      <c r="E133" s="60">
        <v>21.5</v>
      </c>
      <c r="F133" s="60">
        <v>22.7</v>
      </c>
      <c r="G133" s="126">
        <v>24</v>
      </c>
    </row>
    <row r="134" spans="1:7" ht="30">
      <c r="A134" s="92" t="s">
        <v>29</v>
      </c>
      <c r="B134" s="50">
        <v>1835</v>
      </c>
      <c r="C134" s="9">
        <v>1852</v>
      </c>
      <c r="D134" s="9">
        <v>1922</v>
      </c>
      <c r="E134" s="60">
        <v>1972</v>
      </c>
      <c r="F134" s="60">
        <v>2022</v>
      </c>
      <c r="G134" s="126">
        <v>2172</v>
      </c>
    </row>
    <row r="135" spans="1:7" ht="30">
      <c r="A135" s="92" t="s">
        <v>30</v>
      </c>
      <c r="B135" s="50">
        <v>2.6</v>
      </c>
      <c r="C135" s="9">
        <v>0.3</v>
      </c>
      <c r="D135" s="9">
        <v>0.1</v>
      </c>
      <c r="E135" s="62">
        <v>0.3</v>
      </c>
      <c r="F135" s="62">
        <v>0.3</v>
      </c>
      <c r="G135" s="129">
        <v>0.3</v>
      </c>
    </row>
    <row r="136" spans="1:7" ht="30">
      <c r="A136" s="92" t="s">
        <v>31</v>
      </c>
      <c r="B136" s="50">
        <v>4.3</v>
      </c>
      <c r="C136" s="10">
        <v>5.32</v>
      </c>
      <c r="D136" s="10">
        <v>12</v>
      </c>
      <c r="E136" s="63">
        <v>7.3</v>
      </c>
      <c r="F136" s="63">
        <v>8.3</v>
      </c>
      <c r="G136" s="125">
        <v>9.3</v>
      </c>
    </row>
    <row r="137" spans="1:7" ht="30">
      <c r="A137" s="92" t="s">
        <v>67</v>
      </c>
      <c r="B137" s="50">
        <f>227112.7/B113</f>
        <v>3.5227109863349413</v>
      </c>
      <c r="C137" s="17">
        <f>208451.3/C113</f>
        <v>3.2777938517179024</v>
      </c>
      <c r="D137" s="17">
        <f>289917.4/D113</f>
        <v>4.622260132011097</v>
      </c>
      <c r="E137" s="133">
        <f>(157600+51000)/E113</f>
        <v>3.3391493653055018</v>
      </c>
      <c r="F137" s="133">
        <f>(168600+51000)/F113</f>
        <v>3.5357194609476887</v>
      </c>
      <c r="G137" s="134">
        <f>(178700+51000)/G113</f>
        <v>3.7131633824218815</v>
      </c>
    </row>
    <row r="138" spans="1:7" ht="30">
      <c r="A138" s="92" t="s">
        <v>68</v>
      </c>
      <c r="B138" s="50">
        <f>147806.6/B113</f>
        <v>2.292605977881528</v>
      </c>
      <c r="C138" s="17">
        <f>146199.7/C113</f>
        <v>2.29891815394292</v>
      </c>
      <c r="D138" s="17">
        <f>195229.4/D113</f>
        <v>3.112614393673671</v>
      </c>
      <c r="E138" s="137">
        <f>157587.6/E113</f>
        <v>2.522572073442077</v>
      </c>
      <c r="F138" s="137">
        <f>168587.6/F113</f>
        <v>2.714382778663318</v>
      </c>
      <c r="G138" s="138">
        <f>178687.6/G113</f>
        <v>2.8885339713228046</v>
      </c>
    </row>
    <row r="139" spans="1:7" ht="36" customHeight="1">
      <c r="A139" s="92" t="s">
        <v>32</v>
      </c>
      <c r="B139" s="50">
        <v>28.4</v>
      </c>
      <c r="C139" s="10">
        <v>25.4</v>
      </c>
      <c r="D139" s="10">
        <v>36</v>
      </c>
      <c r="E139" s="61">
        <f>E140/E137*100</f>
        <v>28.28087248322148</v>
      </c>
      <c r="F139" s="61">
        <f>F140/F137*100</f>
        <v>29.149408014571947</v>
      </c>
      <c r="G139" s="118">
        <f>G140/G137*100</f>
        <v>33.61932956029604</v>
      </c>
    </row>
    <row r="140" spans="1:7" ht="36" customHeight="1" thickBot="1">
      <c r="A140" s="130" t="s">
        <v>69</v>
      </c>
      <c r="B140" s="131">
        <f>74452.9/B113</f>
        <v>1.1548277520125327</v>
      </c>
      <c r="C140" s="132">
        <f>58953.4/C113</f>
        <v>0.9270131299630474</v>
      </c>
      <c r="D140" s="132">
        <f>108558.9/D113</f>
        <v>1.730794617518574</v>
      </c>
      <c r="E140" s="135">
        <f>(38493.9+20500)/E113</f>
        <v>0.9443405740263483</v>
      </c>
      <c r="F140" s="135">
        <f>(41012.1+23000)/F113</f>
        <v>1.0306412919222656</v>
      </c>
      <c r="G140" s="136">
        <f>(60223.6+17000)/G113</f>
        <v>1.2483406346486479</v>
      </c>
    </row>
    <row r="141" spans="6:7" ht="12.75">
      <c r="F141" s="141"/>
      <c r="G141" s="141"/>
    </row>
    <row r="143" spans="1:7" ht="12.75">
      <c r="A143" s="1" t="s">
        <v>62</v>
      </c>
      <c r="F143" s="139" t="s">
        <v>63</v>
      </c>
      <c r="G143" s="139"/>
    </row>
  </sheetData>
  <sheetProtection selectLockedCells="1" selectUnlockedCells="1"/>
  <mergeCells count="10">
    <mergeCell ref="F143:G143"/>
    <mergeCell ref="C1:G1"/>
    <mergeCell ref="C2:G2"/>
    <mergeCell ref="C3:G3"/>
    <mergeCell ref="C4:G4"/>
    <mergeCell ref="F141:G141"/>
    <mergeCell ref="A5:G5"/>
    <mergeCell ref="A6:G6"/>
    <mergeCell ref="A8:A9"/>
    <mergeCell ref="E9:G9"/>
  </mergeCells>
  <printOptions/>
  <pageMargins left="0.2755905511811024" right="0.1968503937007874" top="0.7874015748031497" bottom="0.787401574803149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2014-12-23T11:27:52Z</cp:lastPrinted>
  <dcterms:created xsi:type="dcterms:W3CDTF">2013-11-18T06:44:58Z</dcterms:created>
  <dcterms:modified xsi:type="dcterms:W3CDTF">2014-12-26T08:23:51Z</dcterms:modified>
  <cp:category/>
  <cp:version/>
  <cp:contentType/>
  <cp:contentStatus/>
</cp:coreProperties>
</file>